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학사지원과\3. 전과\2027학년도 전과(예정)\전출허가 세부기준 승인 공문첨부(춘천, 삼척, 강릉원주)\"/>
    </mc:Choice>
  </mc:AlternateContent>
  <xr:revisionPtr revIDLastSave="0" documentId="13_ncr:1_{699724D4-2E14-4CED-A41E-689BDEF443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강릉(전입)" sheetId="19" r:id="rId1"/>
    <sheet name="강릉(전출)" sheetId="20" r:id="rId2"/>
    <sheet name="원주(전입)" sheetId="21" r:id="rId3"/>
    <sheet name="원주(전출)" sheetId="22" r:id="rId4"/>
  </sheets>
  <definedNames>
    <definedName name="_xlnm._FilterDatabase" localSheetId="0" hidden="1">'강릉(전입)'!$A$7:$AB$56</definedName>
    <definedName name="_xlnm._FilterDatabase" localSheetId="1" hidden="1">'강릉(전출)'!$A$8:$T$57</definedName>
    <definedName name="_xlnm._FilterDatabase" localSheetId="2" hidden="1">'원주(전입)'!$A$7:$AB$22</definedName>
    <definedName name="_xlnm._FilterDatabase" localSheetId="3" hidden="1">'원주(전출)'!$A$8:$R$23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2" i="20" l="1"/>
  <c r="H52" i="20"/>
  <c r="J52" i="20"/>
  <c r="K52" i="20"/>
  <c r="M52" i="20"/>
  <c r="M41" i="20"/>
  <c r="J41" i="20"/>
  <c r="G41" i="20"/>
  <c r="G35" i="20"/>
  <c r="H35" i="20"/>
  <c r="J35" i="20"/>
  <c r="K35" i="20"/>
  <c r="M35" i="20"/>
  <c r="G26" i="20"/>
  <c r="H26" i="20"/>
  <c r="J26" i="20"/>
  <c r="K26" i="20"/>
  <c r="M26" i="20"/>
  <c r="G16" i="20"/>
  <c r="H16" i="20"/>
  <c r="J16" i="20"/>
  <c r="K16" i="20"/>
  <c r="M16" i="20"/>
  <c r="G9" i="20"/>
  <c r="H9" i="20"/>
  <c r="J9" i="20"/>
  <c r="K9" i="20"/>
  <c r="M9" i="20"/>
  <c r="G51" i="19"/>
  <c r="H51" i="19"/>
  <c r="J51" i="19"/>
  <c r="L51" i="19"/>
  <c r="M51" i="19"/>
  <c r="O51" i="19"/>
  <c r="P51" i="19"/>
  <c r="R51" i="19"/>
  <c r="R40" i="19"/>
  <c r="L40" i="19"/>
  <c r="G40" i="19"/>
  <c r="G34" i="19"/>
  <c r="H34" i="19"/>
  <c r="J34" i="19"/>
  <c r="L34" i="19"/>
  <c r="M34" i="19"/>
  <c r="O34" i="19"/>
  <c r="P34" i="19"/>
  <c r="R34" i="19"/>
  <c r="G25" i="19"/>
  <c r="H25" i="19"/>
  <c r="J25" i="19"/>
  <c r="L25" i="19"/>
  <c r="M25" i="19"/>
  <c r="O25" i="19"/>
  <c r="P25" i="19"/>
  <c r="R25" i="19"/>
  <c r="G15" i="19"/>
  <c r="H15" i="19"/>
  <c r="J15" i="19"/>
  <c r="L15" i="19"/>
  <c r="M15" i="19"/>
  <c r="O15" i="19"/>
  <c r="P15" i="19"/>
  <c r="R15" i="19"/>
  <c r="G8" i="19"/>
  <c r="H8" i="19"/>
  <c r="J8" i="19"/>
  <c r="L8" i="19"/>
  <c r="M8" i="19"/>
  <c r="O8" i="19"/>
  <c r="P8" i="19"/>
  <c r="R8" i="19"/>
  <c r="G23" i="22"/>
  <c r="G14" i="22"/>
  <c r="H14" i="22"/>
  <c r="J14" i="22"/>
  <c r="K14" i="22"/>
  <c r="M14" i="22"/>
  <c r="E14" i="22"/>
  <c r="G9" i="22"/>
  <c r="H9" i="22"/>
  <c r="H23" i="22" s="1"/>
  <c r="J9" i="22"/>
  <c r="J23" i="22" s="1"/>
  <c r="K9" i="22"/>
  <c r="K23" i="22" s="1"/>
  <c r="M9" i="22"/>
  <c r="R13" i="21"/>
  <c r="L13" i="21"/>
  <c r="G13" i="21"/>
  <c r="R8" i="21"/>
  <c r="R22" i="21" s="1"/>
  <c r="L8" i="21"/>
  <c r="L22" i="21" s="1"/>
  <c r="G8" i="21"/>
  <c r="H8" i="21"/>
  <c r="J8" i="21"/>
  <c r="M8" i="21"/>
  <c r="O8" i="21"/>
  <c r="P8" i="21"/>
  <c r="M23" i="22" l="1"/>
  <c r="G22" i="21"/>
  <c r="J57" i="20"/>
  <c r="G56" i="19"/>
  <c r="M57" i="20"/>
  <c r="G57" i="20"/>
  <c r="R56" i="19"/>
  <c r="L56" i="19"/>
  <c r="N21" i="21"/>
  <c r="N19" i="21"/>
  <c r="Q18" i="21"/>
  <c r="N17" i="21"/>
  <c r="Q17" i="21" s="1"/>
  <c r="N16" i="21"/>
  <c r="Q16" i="21" s="1"/>
  <c r="N15" i="21"/>
  <c r="Q15" i="21" s="1"/>
  <c r="N14" i="21"/>
  <c r="P13" i="21"/>
  <c r="P22" i="21" s="1"/>
  <c r="O13" i="21"/>
  <c r="O22" i="21" s="1"/>
  <c r="M13" i="21"/>
  <c r="M22" i="21" s="1"/>
  <c r="N12" i="21"/>
  <c r="Q12" i="21" s="1"/>
  <c r="N11" i="21"/>
  <c r="Q11" i="21" s="1"/>
  <c r="N10" i="21"/>
  <c r="Q10" i="21" s="1"/>
  <c r="N9" i="21"/>
  <c r="N13" i="21" l="1"/>
  <c r="Q9" i="21"/>
  <c r="Q8" i="21" s="1"/>
  <c r="N8" i="21"/>
  <c r="N22" i="21" s="1"/>
  <c r="Q14" i="21"/>
  <c r="Q13" i="21" s="1"/>
  <c r="Q22" i="21" s="1"/>
  <c r="L49" i="20"/>
  <c r="L45" i="20"/>
  <c r="L42" i="20"/>
  <c r="I49" i="20"/>
  <c r="I45" i="20"/>
  <c r="I42" i="20"/>
  <c r="L27" i="20"/>
  <c r="I27" i="20"/>
  <c r="I41" i="19"/>
  <c r="K41" i="19" s="1"/>
  <c r="N26" i="19"/>
  <c r="N30" i="19"/>
  <c r="I26" i="19"/>
  <c r="K26" i="19" s="1"/>
  <c r="Q26" i="19" l="1"/>
  <c r="L22" i="22"/>
  <c r="L20" i="22"/>
  <c r="L16" i="22"/>
  <c r="L17" i="22"/>
  <c r="L18" i="22"/>
  <c r="L15" i="22"/>
  <c r="L14" i="22" s="1"/>
  <c r="L11" i="22"/>
  <c r="L12" i="22"/>
  <c r="L13" i="22"/>
  <c r="L10" i="22"/>
  <c r="I22" i="22"/>
  <c r="I20" i="22"/>
  <c r="I16" i="22"/>
  <c r="I17" i="22"/>
  <c r="I18" i="22"/>
  <c r="I15" i="22"/>
  <c r="I14" i="22" s="1"/>
  <c r="I11" i="22"/>
  <c r="I12" i="22"/>
  <c r="I13" i="22"/>
  <c r="I10" i="22"/>
  <c r="F22" i="22"/>
  <c r="F20" i="22"/>
  <c r="F16" i="22"/>
  <c r="F17" i="22"/>
  <c r="F18" i="22"/>
  <c r="F15" i="22"/>
  <c r="F11" i="22"/>
  <c r="F12" i="22"/>
  <c r="F13" i="22"/>
  <c r="F10" i="22"/>
  <c r="F9" i="22" s="1"/>
  <c r="E9" i="22"/>
  <c r="F14" i="22" l="1"/>
  <c r="L9" i="22"/>
  <c r="L23" i="22" s="1"/>
  <c r="I9" i="22"/>
  <c r="I23" i="22" s="1"/>
  <c r="E23" i="22"/>
  <c r="F23" i="22" l="1"/>
  <c r="I21" i="21" l="1"/>
  <c r="I19" i="21"/>
  <c r="I15" i="21"/>
  <c r="K15" i="21" s="1"/>
  <c r="I16" i="21"/>
  <c r="K16" i="21" s="1"/>
  <c r="I17" i="21"/>
  <c r="K17" i="21" s="1"/>
  <c r="J13" i="21"/>
  <c r="I14" i="21"/>
  <c r="K14" i="21" s="1"/>
  <c r="I10" i="21"/>
  <c r="K10" i="21" s="1"/>
  <c r="I11" i="21"/>
  <c r="K11" i="21" s="1"/>
  <c r="I12" i="21"/>
  <c r="K12" i="21" s="1"/>
  <c r="I9" i="21"/>
  <c r="F21" i="21"/>
  <c r="F19" i="21"/>
  <c r="F15" i="21"/>
  <c r="F16" i="21"/>
  <c r="F17" i="21"/>
  <c r="F14" i="21"/>
  <c r="F10" i="21"/>
  <c r="F11" i="21"/>
  <c r="F12" i="21"/>
  <c r="F9" i="21"/>
  <c r="F8" i="21" s="1"/>
  <c r="H13" i="21"/>
  <c r="H22" i="21"/>
  <c r="E13" i="21"/>
  <c r="E8" i="21"/>
  <c r="L54" i="20"/>
  <c r="L55" i="20"/>
  <c r="L56" i="20"/>
  <c r="L53" i="20"/>
  <c r="I54" i="20"/>
  <c r="I55" i="20"/>
  <c r="I56" i="20"/>
  <c r="I53" i="20"/>
  <c r="I52" i="20" s="1"/>
  <c r="I37" i="20"/>
  <c r="I38" i="20"/>
  <c r="I39" i="20"/>
  <c r="I40" i="20"/>
  <c r="I36" i="20"/>
  <c r="L37" i="20"/>
  <c r="L38" i="20"/>
  <c r="L39" i="20"/>
  <c r="L40" i="20"/>
  <c r="L36" i="20"/>
  <c r="L34" i="20"/>
  <c r="I34" i="20"/>
  <c r="L30" i="20"/>
  <c r="L31" i="20"/>
  <c r="L32" i="20"/>
  <c r="I30" i="20"/>
  <c r="I31" i="20"/>
  <c r="I32" i="20"/>
  <c r="L18" i="20"/>
  <c r="L19" i="20"/>
  <c r="L20" i="20"/>
  <c r="L21" i="20"/>
  <c r="L22" i="20"/>
  <c r="L23" i="20"/>
  <c r="L24" i="20"/>
  <c r="L25" i="20"/>
  <c r="L17" i="20"/>
  <c r="I18" i="20"/>
  <c r="I19" i="20"/>
  <c r="I20" i="20"/>
  <c r="I21" i="20"/>
  <c r="I22" i="20"/>
  <c r="I23" i="20"/>
  <c r="I24" i="20"/>
  <c r="I25" i="20"/>
  <c r="I17" i="20"/>
  <c r="I16" i="20" s="1"/>
  <c r="L11" i="20"/>
  <c r="L12" i="20"/>
  <c r="L13" i="20"/>
  <c r="L14" i="20"/>
  <c r="L15" i="20"/>
  <c r="L10" i="20"/>
  <c r="I11" i="20"/>
  <c r="I12" i="20"/>
  <c r="I13" i="20"/>
  <c r="I14" i="20"/>
  <c r="I15" i="20"/>
  <c r="I10" i="20"/>
  <c r="I9" i="20" s="1"/>
  <c r="F54" i="20"/>
  <c r="F55" i="20"/>
  <c r="F56" i="20"/>
  <c r="F53" i="20"/>
  <c r="F49" i="20"/>
  <c r="F45" i="20"/>
  <c r="F42" i="20"/>
  <c r="F37" i="20"/>
  <c r="F38" i="20"/>
  <c r="F39" i="20"/>
  <c r="F40" i="20"/>
  <c r="F36" i="20"/>
  <c r="F35" i="20" s="1"/>
  <c r="F34" i="20"/>
  <c r="F31" i="20"/>
  <c r="F32" i="20"/>
  <c r="F30" i="20"/>
  <c r="F27" i="20"/>
  <c r="F18" i="20"/>
  <c r="F19" i="20"/>
  <c r="F20" i="20"/>
  <c r="F21" i="20"/>
  <c r="F22" i="20"/>
  <c r="F23" i="20"/>
  <c r="F24" i="20"/>
  <c r="F25" i="20"/>
  <c r="F17" i="20"/>
  <c r="F11" i="20"/>
  <c r="F12" i="20"/>
  <c r="F13" i="20"/>
  <c r="F14" i="20"/>
  <c r="F15" i="20"/>
  <c r="F10" i="20"/>
  <c r="E52" i="20"/>
  <c r="K41" i="20"/>
  <c r="K57" i="20" s="1"/>
  <c r="H41" i="20"/>
  <c r="H57" i="20" s="1"/>
  <c r="E41" i="20"/>
  <c r="E35" i="20"/>
  <c r="L33" i="20"/>
  <c r="E26" i="20"/>
  <c r="E16" i="20"/>
  <c r="E9" i="20"/>
  <c r="K13" i="21" l="1"/>
  <c r="L16" i="20"/>
  <c r="F16" i="20"/>
  <c r="L52" i="20"/>
  <c r="F41" i="20"/>
  <c r="F13" i="21"/>
  <c r="F22" i="21" s="1"/>
  <c r="I26" i="20"/>
  <c r="K9" i="21"/>
  <c r="K8" i="21" s="1"/>
  <c r="K22" i="21" s="1"/>
  <c r="I8" i="21"/>
  <c r="E22" i="21"/>
  <c r="L26" i="20"/>
  <c r="L35" i="20"/>
  <c r="L9" i="20"/>
  <c r="F26" i="20"/>
  <c r="I35" i="20"/>
  <c r="F9" i="20"/>
  <c r="F52" i="20"/>
  <c r="I13" i="21"/>
  <c r="J22" i="21"/>
  <c r="E57" i="20"/>
  <c r="I41" i="20"/>
  <c r="L41" i="20"/>
  <c r="I22" i="21" l="1"/>
  <c r="I57" i="20"/>
  <c r="L57" i="20"/>
  <c r="F57" i="20"/>
  <c r="N53" i="19"/>
  <c r="Q53" i="19" s="1"/>
  <c r="N54" i="19"/>
  <c r="Q54" i="19" s="1"/>
  <c r="N55" i="19"/>
  <c r="Q55" i="19" s="1"/>
  <c r="N52" i="19"/>
  <c r="N44" i="19"/>
  <c r="Q44" i="19" s="1"/>
  <c r="N48" i="19"/>
  <c r="Q48" i="19" s="1"/>
  <c r="N41" i="19"/>
  <c r="Q41" i="19" s="1"/>
  <c r="O40" i="19"/>
  <c r="O56" i="19" s="1"/>
  <c r="P40" i="19"/>
  <c r="P56" i="19" s="1"/>
  <c r="M40" i="19"/>
  <c r="M56" i="19" s="1"/>
  <c r="N36" i="19"/>
  <c r="Q36" i="19" s="1"/>
  <c r="N37" i="19"/>
  <c r="Q37" i="19" s="1"/>
  <c r="N38" i="19"/>
  <c r="Q38" i="19" s="1"/>
  <c r="N39" i="19"/>
  <c r="Q39" i="19" s="1"/>
  <c r="N35" i="19"/>
  <c r="N32" i="19"/>
  <c r="N29" i="19"/>
  <c r="Q30" i="19"/>
  <c r="N31" i="19"/>
  <c r="N17" i="19"/>
  <c r="Q17" i="19" s="1"/>
  <c r="N18" i="19"/>
  <c r="Q18" i="19" s="1"/>
  <c r="N19" i="19"/>
  <c r="Q19" i="19" s="1"/>
  <c r="N20" i="19"/>
  <c r="Q20" i="19" s="1"/>
  <c r="N21" i="19"/>
  <c r="Q21" i="19" s="1"/>
  <c r="N22" i="19"/>
  <c r="Q22" i="19" s="1"/>
  <c r="N23" i="19"/>
  <c r="Q23" i="19" s="1"/>
  <c r="N24" i="19"/>
  <c r="Q24" i="19" s="1"/>
  <c r="N16" i="19"/>
  <c r="N15" i="19" l="1"/>
  <c r="Q29" i="19"/>
  <c r="N25" i="19"/>
  <c r="Q52" i="19"/>
  <c r="Q51" i="19" s="1"/>
  <c r="N51" i="19"/>
  <c r="Q35" i="19"/>
  <c r="Q34" i="19" s="1"/>
  <c r="N34" i="19"/>
  <c r="N40" i="19"/>
  <c r="Q16" i="19"/>
  <c r="Q15" i="19" s="1"/>
  <c r="Q40" i="19"/>
  <c r="Q31" i="19"/>
  <c r="Q25" i="19" l="1"/>
  <c r="N10" i="19"/>
  <c r="Q10" i="19" s="1"/>
  <c r="N11" i="19"/>
  <c r="Q11" i="19" s="1"/>
  <c r="N12" i="19"/>
  <c r="Q12" i="19" s="1"/>
  <c r="N13" i="19"/>
  <c r="Q13" i="19" s="1"/>
  <c r="N14" i="19"/>
  <c r="Q14" i="19" s="1"/>
  <c r="N9" i="19"/>
  <c r="I44" i="19"/>
  <c r="K44" i="19" s="1"/>
  <c r="I48" i="19"/>
  <c r="K48" i="19" s="1"/>
  <c r="J40" i="19"/>
  <c r="J56" i="19" s="1"/>
  <c r="H40" i="19"/>
  <c r="H56" i="19" s="1"/>
  <c r="Q9" i="19" l="1"/>
  <c r="Q8" i="19" s="1"/>
  <c r="Q56" i="19" s="1"/>
  <c r="N8" i="19"/>
  <c r="N56" i="19" s="1"/>
  <c r="I35" i="19"/>
  <c r="I36" i="19"/>
  <c r="K36" i="19" s="1"/>
  <c r="I37" i="19"/>
  <c r="K37" i="19" s="1"/>
  <c r="I38" i="19"/>
  <c r="K38" i="19" s="1"/>
  <c r="I39" i="19"/>
  <c r="K39" i="19" s="1"/>
  <c r="I52" i="19"/>
  <c r="I53" i="19"/>
  <c r="K53" i="19" s="1"/>
  <c r="I54" i="19"/>
  <c r="K54" i="19" s="1"/>
  <c r="I55" i="19"/>
  <c r="K55" i="19" s="1"/>
  <c r="I33" i="19"/>
  <c r="I29" i="19"/>
  <c r="I30" i="19"/>
  <c r="K30" i="19" s="1"/>
  <c r="I31" i="19"/>
  <c r="K31" i="19" s="1"/>
  <c r="I17" i="19"/>
  <c r="K17" i="19" s="1"/>
  <c r="I18" i="19"/>
  <c r="K18" i="19" s="1"/>
  <c r="I19" i="19"/>
  <c r="K19" i="19" s="1"/>
  <c r="I20" i="19"/>
  <c r="K20" i="19" s="1"/>
  <c r="I21" i="19"/>
  <c r="K21" i="19" s="1"/>
  <c r="I22" i="19"/>
  <c r="K22" i="19" s="1"/>
  <c r="I23" i="19"/>
  <c r="K23" i="19" s="1"/>
  <c r="I24" i="19"/>
  <c r="K24" i="19" s="1"/>
  <c r="I16" i="19"/>
  <c r="I10" i="19"/>
  <c r="K10" i="19" s="1"/>
  <c r="I11" i="19"/>
  <c r="K11" i="19" s="1"/>
  <c r="I12" i="19"/>
  <c r="K12" i="19" s="1"/>
  <c r="I13" i="19"/>
  <c r="K13" i="19" s="1"/>
  <c r="I14" i="19"/>
  <c r="K14" i="19" s="1"/>
  <c r="I9" i="19"/>
  <c r="E25" i="19"/>
  <c r="F26" i="19"/>
  <c r="F32" i="19"/>
  <c r="F10" i="19"/>
  <c r="F11" i="19"/>
  <c r="F12" i="19"/>
  <c r="F13" i="19"/>
  <c r="F14" i="19"/>
  <c r="F16" i="19"/>
  <c r="F17" i="19"/>
  <c r="F18" i="19"/>
  <c r="F19" i="19"/>
  <c r="F20" i="19"/>
  <c r="F21" i="19"/>
  <c r="F22" i="19"/>
  <c r="F23" i="19"/>
  <c r="F24" i="19"/>
  <c r="F29" i="19"/>
  <c r="F30" i="19"/>
  <c r="F31" i="19"/>
  <c r="F33" i="19"/>
  <c r="F35" i="19"/>
  <c r="F36" i="19"/>
  <c r="F37" i="19"/>
  <c r="F38" i="19"/>
  <c r="F39" i="19"/>
  <c r="F41" i="19"/>
  <c r="F44" i="19"/>
  <c r="F48" i="19"/>
  <c r="F52" i="19"/>
  <c r="F53" i="19"/>
  <c r="F54" i="19"/>
  <c r="F55" i="19"/>
  <c r="F9" i="19"/>
  <c r="E51" i="19"/>
  <c r="E40" i="19"/>
  <c r="E34" i="19"/>
  <c r="E15" i="19"/>
  <c r="E8" i="19"/>
  <c r="F51" i="19" l="1"/>
  <c r="I34" i="19"/>
  <c r="K9" i="19"/>
  <c r="K8" i="19" s="1"/>
  <c r="I8" i="19"/>
  <c r="F25" i="19"/>
  <c r="I51" i="19"/>
  <c r="F8" i="19"/>
  <c r="F34" i="19"/>
  <c r="K16" i="19"/>
  <c r="K15" i="19" s="1"/>
  <c r="I15" i="19"/>
  <c r="F15" i="19"/>
  <c r="K29" i="19"/>
  <c r="K25" i="19" s="1"/>
  <c r="I25" i="19"/>
  <c r="E56" i="19"/>
  <c r="I40" i="19"/>
  <c r="K40" i="19"/>
  <c r="K35" i="19"/>
  <c r="K34" i="19" s="1"/>
  <c r="K52" i="19"/>
  <c r="K51" i="19" s="1"/>
  <c r="F40" i="19"/>
  <c r="F56" i="19" l="1"/>
  <c r="I56" i="19"/>
  <c r="K56" i="19"/>
</calcChain>
</file>

<file path=xl/sharedStrings.xml><?xml version="1.0" encoding="utf-8"?>
<sst xmlns="http://schemas.openxmlformats.org/spreadsheetml/2006/main" count="1002" uniqueCount="295">
  <si>
    <t>대학명</t>
  </si>
  <si>
    <t>계열</t>
  </si>
  <si>
    <t>모집단위명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</si>
  <si>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</si>
  <si>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</si>
  <si>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</si>
  <si>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</si>
  <si>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평가요소별 반영비율및배점</t>
    <phoneticPr fontId="1" type="noConversion"/>
  </si>
  <si>
    <t>동점자
처리기준</t>
    <phoneticPr fontId="1" type="noConversion"/>
  </si>
  <si>
    <t>비고</t>
    <phoneticPr fontId="1" type="noConversion"/>
  </si>
  <si>
    <t>전형방법</t>
    <phoneticPr fontId="1" type="noConversion"/>
  </si>
  <si>
    <t>자연과학</t>
    <phoneticPr fontId="1" type="noConversion"/>
  </si>
  <si>
    <t>전형일시</t>
    <phoneticPr fontId="1" type="noConversion"/>
  </si>
  <si>
    <t>전형장소</t>
    <phoneticPr fontId="1" type="noConversion"/>
  </si>
  <si>
    <t>구분</t>
    <phoneticPr fontId="1" type="noConversion"/>
  </si>
  <si>
    <t>사회복지학과</t>
    <phoneticPr fontId="1" type="noConversion"/>
  </si>
  <si>
    <t>공학</t>
    <phoneticPr fontId="1" type="noConversion"/>
  </si>
  <si>
    <t>전기공학과</t>
    <phoneticPr fontId="1" type="noConversion"/>
  </si>
  <si>
    <t>강릉</t>
    <phoneticPr fontId="1" type="noConversion"/>
  </si>
  <si>
    <t>인문대학</t>
    <phoneticPr fontId="1" type="noConversion"/>
  </si>
  <si>
    <t>국어국문학과</t>
  </si>
  <si>
    <t>영어영문학과</t>
  </si>
  <si>
    <t>중어중문학과</t>
  </si>
  <si>
    <t>일본학과</t>
  </si>
  <si>
    <t>철학과</t>
  </si>
  <si>
    <t>사학과</t>
  </si>
  <si>
    <t>인문사회</t>
    <phoneticPr fontId="1" type="noConversion"/>
  </si>
  <si>
    <t>사회과학대학</t>
    <phoneticPr fontId="1" type="noConversion"/>
  </si>
  <si>
    <t>경영학과</t>
  </si>
  <si>
    <t>회계학과</t>
  </si>
  <si>
    <t>관광경영학과</t>
  </si>
  <si>
    <t>경제학과</t>
  </si>
  <si>
    <t>무역학과</t>
  </si>
  <si>
    <t>국제통상학과</t>
  </si>
  <si>
    <t>도시계획·부동산학과</t>
  </si>
  <si>
    <t>정책학과</t>
  </si>
  <si>
    <t>자치행정학과</t>
  </si>
  <si>
    <t>수학물리학부</t>
    <phoneticPr fontId="1" type="noConversion"/>
  </si>
  <si>
    <t>(수학전공)</t>
    <phoneticPr fontId="1" type="noConversion"/>
  </si>
  <si>
    <t>데이터사이언스학과</t>
  </si>
  <si>
    <t>대기환경과학과</t>
  </si>
  <si>
    <t>화학신소재학과</t>
  </si>
  <si>
    <t>(물리∙에너지전공)</t>
    <phoneticPr fontId="1" type="noConversion"/>
  </si>
  <si>
    <t>자연과학대학(강릉)</t>
    <phoneticPr fontId="1" type="noConversion"/>
  </si>
  <si>
    <t>자연과학대학(춘천)</t>
    <phoneticPr fontId="1" type="noConversion"/>
  </si>
  <si>
    <t>생명과학과</t>
    <phoneticPr fontId="1" type="noConversion"/>
  </si>
  <si>
    <t>공과대학</t>
    <phoneticPr fontId="1" type="noConversion"/>
  </si>
  <si>
    <t>생명과학대학</t>
    <phoneticPr fontId="1" type="noConversion"/>
  </si>
  <si>
    <t>환경조경학과</t>
    <phoneticPr fontId="1" type="noConversion"/>
  </si>
  <si>
    <t>식물생명과학과</t>
    <phoneticPr fontId="1" type="noConversion"/>
  </si>
  <si>
    <t>식품영양학과</t>
    <phoneticPr fontId="1" type="noConversion"/>
  </si>
  <si>
    <t>수산생명의학과</t>
    <phoneticPr fontId="1" type="noConversion"/>
  </si>
  <si>
    <t>해양융합과학과</t>
    <phoneticPr fontId="1" type="noConversion"/>
  </si>
  <si>
    <r>
      <t>전자</t>
    </r>
    <r>
      <rPr>
        <sz val="11"/>
        <rFont val="맑은 고딕"/>
        <family val="3"/>
        <charset val="129"/>
      </rPr>
      <t>∙반도체공학부</t>
    </r>
    <phoneticPr fontId="1" type="noConversion"/>
  </si>
  <si>
    <t>(전자공학전공)</t>
    <phoneticPr fontId="1" type="noConversion"/>
  </si>
  <si>
    <t>(반도체공학전공)</t>
    <phoneticPr fontId="1" type="noConversion"/>
  </si>
  <si>
    <t>신소재∙생명화학공학부</t>
    <phoneticPr fontId="1" type="noConversion"/>
  </si>
  <si>
    <t>(세라믹신소재공학전공)</t>
    <phoneticPr fontId="1" type="noConversion"/>
  </si>
  <si>
    <t>(신소재금속공학전공)</t>
    <phoneticPr fontId="1" type="noConversion"/>
  </si>
  <si>
    <t>(생명화학공학전공)</t>
    <phoneticPr fontId="1" type="noConversion"/>
  </si>
  <si>
    <t>건설환경공학부</t>
    <phoneticPr fontId="1" type="noConversion"/>
  </si>
  <si>
    <t>(토목환경공학전공)</t>
    <phoneticPr fontId="1" type="noConversion"/>
  </si>
  <si>
    <t>(스마트건설전공)</t>
    <phoneticPr fontId="1" type="noConversion"/>
  </si>
  <si>
    <t>예술체육대학</t>
    <phoneticPr fontId="1" type="noConversion"/>
  </si>
  <si>
    <t>예체능</t>
    <phoneticPr fontId="1" type="noConversion"/>
  </si>
  <si>
    <t>조형예술∙디자인학과</t>
    <phoneticPr fontId="1" type="noConversion"/>
  </si>
  <si>
    <t>체육학과</t>
    <phoneticPr fontId="1" type="noConversion"/>
  </si>
  <si>
    <t>음악학과</t>
    <phoneticPr fontId="1" type="noConversion"/>
  </si>
  <si>
    <t>패션디자인학과</t>
    <phoneticPr fontId="1" type="noConversion"/>
  </si>
  <si>
    <t xml:space="preserve">  소 계</t>
    <phoneticPr fontId="1" type="noConversion"/>
  </si>
  <si>
    <t>보건복지대학</t>
    <phoneticPr fontId="1" type="noConversion"/>
  </si>
  <si>
    <t>과학기술대학</t>
    <phoneticPr fontId="1" type="noConversion"/>
  </si>
  <si>
    <t>유아교육과</t>
    <phoneticPr fontId="1" type="noConversion"/>
  </si>
  <si>
    <t>다문화학과</t>
    <phoneticPr fontId="1" type="noConversion"/>
  </si>
  <si>
    <t>디지털미디어커뮤니케이션학과</t>
    <phoneticPr fontId="1" type="noConversion"/>
  </si>
  <si>
    <t>AI콘텐츠공학과</t>
    <phoneticPr fontId="1" type="noConversion"/>
  </si>
  <si>
    <t>정보통신공학과</t>
    <phoneticPr fontId="1" type="noConversion"/>
  </si>
  <si>
    <t>산업경영공학과</t>
    <phoneticPr fontId="1" type="noConversion"/>
  </si>
  <si>
    <t>IT대학</t>
    <phoneticPr fontId="1" type="noConversion"/>
  </si>
  <si>
    <t>컴퓨터공학과</t>
    <phoneticPr fontId="1" type="noConversion"/>
  </si>
  <si>
    <t>기계융합공학부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</si>
  <si>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</si>
  <si>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</si>
  <si>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</si>
  <si>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합  계</t>
    <phoneticPr fontId="1" type="noConversion"/>
  </si>
  <si>
    <t>반영비율</t>
    <phoneticPr fontId="1" type="noConversion"/>
  </si>
  <si>
    <t>원주</t>
    <phoneticPr fontId="1" type="noConversion"/>
  </si>
  <si>
    <t>2027학년도 전과 모집인원 및 전형방법(강릉 전입)</t>
    <phoneticPr fontId="1" type="noConversion"/>
  </si>
  <si>
    <t>2027학년도 전과 모집인원 및 전형방법(원주 전입)</t>
    <phoneticPr fontId="1" type="noConversion"/>
  </si>
  <si>
    <t>2027학년도 전과 모집인원 및 전형방법(강릉 전출)</t>
    <phoneticPr fontId="1" type="noConversion"/>
  </si>
  <si>
    <t>2027학년도 전과 모집인원 및 전형방법(원주 전출)</t>
    <phoneticPr fontId="1" type="noConversion"/>
  </si>
  <si>
    <t>평가요소별 
반영비율 및 배점</t>
    <phoneticPr fontId="1" type="noConversion"/>
  </si>
  <si>
    <t>2025
입학정원</t>
    <phoneticPr fontId="1" type="noConversion"/>
  </si>
  <si>
    <t>모집가능
정원(20%)</t>
    <phoneticPr fontId="1" type="noConversion"/>
  </si>
  <si>
    <t>2024
입학정원</t>
    <phoneticPr fontId="1" type="noConversion"/>
  </si>
  <si>
    <t>2025학년도
기선발인원</t>
    <phoneticPr fontId="1" type="noConversion"/>
  </si>
  <si>
    <t>2026
입학정원</t>
    <phoneticPr fontId="1" type="noConversion"/>
  </si>
  <si>
    <t>2027년
모집인원</t>
    <phoneticPr fontId="1" type="noConversion"/>
  </si>
  <si>
    <t>2026학년도
기선발인원</t>
    <phoneticPr fontId="1" type="noConversion"/>
  </si>
  <si>
    <t>2027년
선발가능정원</t>
    <phoneticPr fontId="1" type="noConversion"/>
  </si>
  <si>
    <t>※ 모집인원 산출기준 : 전과운영지침 제6조(허가인원) 제1항에 의거 학과 또는 전공 단위별 입학정원의 20% 범위내에서 모집학과 또는 전공의 교원확보현황, 교육시설 등을 고려하여 학과장(전공주임교수)이 정함
                                따라서 모집인원의 최대 허용인원은 각각의 모집학년에 따라 학과 또는 전공 단위별 입학정원의 20%이며, 학과의 상황에 따라 5%, 10%, 15% 등으로 모집인원을 산출할 수 있으며, 소수점 이하 절사
※ 선발방법 : (1) 학업성적순     (2) 성적+면접    (3) 성적+면접+실기고사 
※ 평가요소별 반영비율및 배점 : (1) 학업성적(100%)    (2) 성적(  %)+면접(  %)    (3) 성적(  %)+면접(  %)+실기고사(  %)
※ 동점자 처리기준 : (1) 면접점수가 높은 자   (2) 실기점수가 높은 자   (3) 성적 중 학과특성과 관련된 공통교양 성적 우수자    (4) 기타</t>
    <phoneticPr fontId="18" type="noConversion"/>
  </si>
  <si>
    <t>-</t>
    <phoneticPr fontId="1" type="noConversion"/>
  </si>
  <si>
    <t>전형시작시간</t>
    <phoneticPr fontId="1" type="noConversion"/>
  </si>
  <si>
    <t>전형일</t>
    <phoneticPr fontId="1" type="noConversion"/>
  </si>
  <si>
    <t>2027.1.22.(금)</t>
  </si>
  <si>
    <t>2027.1.22.(금)</t>
    <phoneticPr fontId="1" type="noConversion"/>
  </si>
  <si>
    <t>모집가능
정원(5%)</t>
    <phoneticPr fontId="1" type="noConversion"/>
  </si>
  <si>
    <r>
      <t>강릉</t>
    </r>
    <r>
      <rPr>
        <b/>
        <sz val="16"/>
        <color rgb="FF0000FF"/>
        <rFont val="맑은 고딕"/>
        <family val="3"/>
        <charset val="129"/>
      </rPr>
      <t>→</t>
    </r>
    <r>
      <rPr>
        <b/>
        <sz val="16"/>
        <color rgb="FF0000FF"/>
        <rFont val="맑은 고딕"/>
        <family val="3"/>
        <charset val="129"/>
        <scheme val="major"/>
      </rPr>
      <t>춘천/삼척</t>
    </r>
    <phoneticPr fontId="1" type="noConversion"/>
  </si>
  <si>
    <t>전출허가기준</t>
    <phoneticPr fontId="1" type="noConversion"/>
  </si>
  <si>
    <r>
      <rPr>
        <b/>
        <sz val="16"/>
        <color rgb="FF0000FF"/>
        <rFont val="맑은 고딕"/>
        <family val="3"/>
        <charset val="129"/>
      </rPr>
      <t>원주→</t>
    </r>
    <r>
      <rPr>
        <b/>
        <sz val="16"/>
        <color rgb="FF0000FF"/>
        <rFont val="맑은 고딕"/>
        <family val="3"/>
        <charset val="129"/>
        <scheme val="major"/>
      </rPr>
      <t>춘천/삼척</t>
    </r>
    <phoneticPr fontId="1" type="noConversion"/>
  </si>
  <si>
    <t>보건복지대학1호관
102호</t>
    <phoneticPr fontId="1" type="noConversion"/>
  </si>
  <si>
    <t>○</t>
  </si>
  <si>
    <t>X</t>
  </si>
  <si>
    <t>성적+면접</t>
    <phoneticPr fontId="1" type="noConversion"/>
  </si>
  <si>
    <t>성적(70%)+면접(30%)</t>
    <phoneticPr fontId="1" type="noConversion"/>
  </si>
  <si>
    <t>(1)성적이 높은자 (2) 면접점수가 높은자</t>
    <phoneticPr fontId="1" type="noConversion"/>
  </si>
  <si>
    <t>(1) 학생의 학습역량
(2) 면접</t>
  </si>
  <si>
    <t>(1) 70%
(2) 30%</t>
    <phoneticPr fontId="1" type="noConversion"/>
  </si>
  <si>
    <t>① 학생의 학습역량 점수가 높은 자
② 면접 점수가 높은 자</t>
    <phoneticPr fontId="1" type="noConversion"/>
  </si>
  <si>
    <t>※ 모집인원 산출기준 : 전과운영지침 제6조(허가인원) 제1항에 의거 학과 또는 전공 단위별 입학정원의 20% 범위내에서 모집학과 또는 전공의 교원확보현황, 교육시설 등을 고려하여 학과장(전공주임교수)이 정함
                                따라서 모집인원의 최대 허용인원은 각각의 모집학년에 따라 학과 또는 전공 단위별 입학정원의 20%이며, 학과의 상황에 따라 5%, 10%, 15% 등으로 모집인원을 산출할 수 있으며, 소수점 이하 절사
                                (학부의 경우 각 전공에서 모집인원 협의 후 제출)
※ 선발방법 : (1) 학업성적순     (2) 성적+면접    (3) 성적+면접+실기고사 
※ 평가요소별 반영비율및 배점 : (1) 학업성적(100%)    (2) 성적(  %)+면접(  %)    (3) 성적(  %)+면접(  %)+실기고사(  %)
※ 동점자 처리기준 : (1) 면접점수가 높은 자   (2) 실기점수가 높은 자   (3) 성적 중 학과특성과 관련된 공통교양 성적 우수자    (4) 기타</t>
    <phoneticPr fontId="18" type="noConversion"/>
  </si>
  <si>
    <t>인문관 240호</t>
    <phoneticPr fontId="1" type="noConversion"/>
  </si>
  <si>
    <t>성적(50%)+면접(50%)</t>
    <phoneticPr fontId="1" type="noConversion"/>
  </si>
  <si>
    <t>(1)면접점수가 높은자 (3) 성적이 높은자</t>
    <phoneticPr fontId="1" type="noConversion"/>
  </si>
  <si>
    <t>2027.1.5.(화)</t>
    <phoneticPr fontId="1" type="noConversion"/>
  </si>
  <si>
    <t>(1) 면접
(2) 학생의 학습역량</t>
    <phoneticPr fontId="1" type="noConversion"/>
  </si>
  <si>
    <t>(1) 50%
(2) 50%</t>
    <phoneticPr fontId="1" type="noConversion"/>
  </si>
  <si>
    <t>① 면접 점수가 높은 자
② 학생의 학습역량 점수가 높은 자</t>
    <phoneticPr fontId="1" type="noConversion"/>
  </si>
  <si>
    <t>학업성적순(전체성적)</t>
    <phoneticPr fontId="1" type="noConversion"/>
  </si>
  <si>
    <t>학업성적(100%)</t>
    <phoneticPr fontId="1" type="noConversion"/>
  </si>
  <si>
    <t>직전학기 평점 점수가 높은자</t>
    <phoneticPr fontId="1" type="noConversion"/>
  </si>
  <si>
    <t>2026.1.5.(화)</t>
    <phoneticPr fontId="1" type="noConversion"/>
  </si>
  <si>
    <t>인문관 323호</t>
    <phoneticPr fontId="1" type="noConversion"/>
  </si>
  <si>
    <t>X</t>
    <phoneticPr fontId="1" type="noConversion"/>
  </si>
  <si>
    <t>학업성적순</t>
    <phoneticPr fontId="1" type="noConversion"/>
  </si>
  <si>
    <t>성적 중 학과특성과 관련된 공통교양 성적 우수자</t>
    <phoneticPr fontId="1" type="noConversion"/>
  </si>
  <si>
    <t>2027.1.6.(수)</t>
    <phoneticPr fontId="1" type="noConversion"/>
  </si>
  <si>
    <t>인문관 124호</t>
    <phoneticPr fontId="1" type="noConversion"/>
  </si>
  <si>
    <t>(1) 학업성적순
(2) 면접</t>
    <phoneticPr fontId="1" type="noConversion"/>
  </si>
  <si>
    <t>(1) 학생의 학습역량 점수가 높은 자
(2) 면접 점수가 높은 자</t>
    <phoneticPr fontId="1" type="noConversion"/>
  </si>
  <si>
    <t>과학기술대학3호관 301호</t>
    <phoneticPr fontId="1" type="noConversion"/>
  </si>
  <si>
    <t>교육지원센터 419호</t>
    <phoneticPr fontId="1" type="noConversion"/>
  </si>
  <si>
    <t>성적</t>
    <phoneticPr fontId="1" type="noConversion"/>
  </si>
  <si>
    <t>성적(100%)</t>
    <phoneticPr fontId="1" type="noConversion"/>
  </si>
  <si>
    <t>(1) 성적이 높은자</t>
    <phoneticPr fontId="1" type="noConversion"/>
  </si>
  <si>
    <t>2026.1.6.(수)</t>
  </si>
  <si>
    <t>(1) 학업성적순</t>
    <phoneticPr fontId="1" type="noConversion"/>
  </si>
  <si>
    <t xml:space="preserve">① 학생의 학습역량 점수가 높은 자 </t>
    <phoneticPr fontId="1" type="noConversion"/>
  </si>
  <si>
    <t>생대2호관 614호</t>
    <phoneticPr fontId="1" type="noConversion"/>
  </si>
  <si>
    <t>○</t>
    <phoneticPr fontId="1" type="noConversion"/>
  </si>
  <si>
    <t>(1)성적이 높은자</t>
    <phoneticPr fontId="1" type="noConversion"/>
  </si>
  <si>
    <t>2026.1.6.(수)</t>
    <phoneticPr fontId="1" type="noConversion"/>
  </si>
  <si>
    <t>(1) 90%
(2) 10%</t>
    <phoneticPr fontId="1" type="noConversion"/>
  </si>
  <si>
    <t>과학기술대학2호관
601호</t>
    <phoneticPr fontId="1" type="noConversion"/>
  </si>
  <si>
    <t>O</t>
    <phoneticPr fontId="1" type="noConversion"/>
  </si>
  <si>
    <t>성적(60%)+면접(40%)</t>
    <phoneticPr fontId="1" type="noConversion"/>
  </si>
  <si>
    <t>직전학기 평점 점수가 높은 자</t>
    <phoneticPr fontId="1" type="noConversion"/>
  </si>
  <si>
    <t>과학기술대학2호관
401호</t>
  </si>
  <si>
    <t>학업성전순(전체성적)</t>
  </si>
  <si>
    <t>학업성적(100%)</t>
  </si>
  <si>
    <t>기타(직전학기 평점 점수가 높은 자)</t>
  </si>
  <si>
    <t>과학기술대학2호관
402호</t>
  </si>
  <si>
    <t>(1) 50%
(2) 50%</t>
  </si>
  <si>
    <t>① 학생의 학습역량 점수가 높은 자
② 면접 점수가 높은 자</t>
  </si>
  <si>
    <r>
      <t>문화예술</t>
    </r>
    <r>
      <rPr>
        <b/>
        <sz val="11"/>
        <color rgb="FF000000"/>
        <rFont val="맑은 고딕"/>
        <family val="3"/>
        <charset val="129"/>
      </rPr>
      <t>∙</t>
    </r>
    <r>
      <rPr>
        <b/>
        <sz val="11"/>
        <color rgb="FF000000"/>
        <rFont val="맑은 고딕"/>
        <family val="3"/>
        <charset val="129"/>
        <scheme val="minor"/>
      </rPr>
      <t>공과대학</t>
    </r>
    <phoneticPr fontId="1" type="noConversion"/>
  </si>
  <si>
    <t xml:space="preserve"> 인문관 241호</t>
    <phoneticPr fontId="1" type="noConversion"/>
  </si>
  <si>
    <t>인문관 241호</t>
    <phoneticPr fontId="1" type="noConversion"/>
  </si>
  <si>
    <t>(1) 80%
(2) 20%</t>
    <phoneticPr fontId="1" type="noConversion"/>
  </si>
  <si>
    <t>N14-208</t>
    <phoneticPr fontId="1" type="noConversion"/>
  </si>
  <si>
    <t xml:space="preserve">성적 </t>
  </si>
  <si>
    <t>성적(100%)</t>
  </si>
  <si>
    <t xml:space="preserve">성적이 높은자 </t>
  </si>
  <si>
    <t>(1) 70%
(2) 30%</t>
  </si>
  <si>
    <t>인문관 109호</t>
    <phoneticPr fontId="1" type="noConversion"/>
  </si>
  <si>
    <t>(1) 성적중 학과특성과 관련된 공통교양 
성적 우수자
(2) 면접점수가 높은 자</t>
    <phoneticPr fontId="1" type="noConversion"/>
  </si>
  <si>
    <t>(1) 학생의 학습역량
(2) 면접</t>
    <phoneticPr fontId="1" type="noConversion"/>
  </si>
  <si>
    <t>① 전체 평점 평균 상위자
② 총 취득학점 상위자</t>
    <phoneticPr fontId="1" type="noConversion"/>
  </si>
  <si>
    <t>10:00~</t>
    <phoneticPr fontId="1" type="noConversion"/>
  </si>
  <si>
    <t>C1-213</t>
    <phoneticPr fontId="1" type="noConversion"/>
  </si>
  <si>
    <t>(1) 총 취득학점이 높은 자
(2) 직전학기 평점 점수가 높은 자</t>
    <phoneticPr fontId="1" type="noConversion"/>
  </si>
  <si>
    <t>12:00~</t>
    <phoneticPr fontId="1" type="noConversion"/>
  </si>
  <si>
    <t>사회과학대(강릉) 222호</t>
    <phoneticPr fontId="1" type="noConversion"/>
  </si>
  <si>
    <t>성적(20%)+면접(80%)</t>
    <phoneticPr fontId="1" type="noConversion"/>
  </si>
  <si>
    <t>(1)면접점수가 높은자 (2) 성적이 높은자</t>
    <phoneticPr fontId="1" type="noConversion"/>
  </si>
  <si>
    <t>(1) 면접
(2) 성적</t>
    <phoneticPr fontId="1" type="noConversion"/>
  </si>
  <si>
    <t>사회과학관 303호</t>
  </si>
  <si>
    <t>성적+면접</t>
  </si>
  <si>
    <t>성적(70%)+면접(30%)</t>
  </si>
  <si>
    <t>① 면접 점수가 높은 자
② 학과 관련 교과목 성적 우수자
③ 성적 높은 순</t>
  </si>
  <si>
    <t>2027.1.5.(수)</t>
    <phoneticPr fontId="1" type="noConversion"/>
  </si>
  <si>
    <t>10:00~</t>
  </si>
  <si>
    <t>사회과학관 403호</t>
    <phoneticPr fontId="1" type="noConversion"/>
  </si>
  <si>
    <t>전체학기 평점평균이 높은 자</t>
    <phoneticPr fontId="1" type="noConversion"/>
  </si>
  <si>
    <t>전체학기 평점평균 성적이 높은 자</t>
    <phoneticPr fontId="1" type="noConversion"/>
  </si>
  <si>
    <t>총 취득학점이 높은 자</t>
    <phoneticPr fontId="1" type="noConversion"/>
  </si>
  <si>
    <t>학생의 학습역량</t>
    <phoneticPr fontId="1" type="noConversion"/>
  </si>
  <si>
    <t>생명1호관(N16) 419호</t>
    <phoneticPr fontId="1" type="noConversion"/>
  </si>
  <si>
    <t>1) 대기환경과학과 전공교과목 취득 학점이 높은자
2) 총 취득학점이 높은 자</t>
    <phoneticPr fontId="1" type="noConversion"/>
  </si>
  <si>
    <t>생명1호관 203호</t>
    <phoneticPr fontId="1" type="noConversion"/>
  </si>
  <si>
    <t>생명1호관 301-1호</t>
    <phoneticPr fontId="1" type="noConversion"/>
  </si>
  <si>
    <t>생대1호관 301-1호</t>
    <phoneticPr fontId="1" type="noConversion"/>
  </si>
  <si>
    <t>1)학생의 학습역량
2) 면접</t>
    <phoneticPr fontId="1" type="noConversion"/>
  </si>
  <si>
    <t>1) 50%
2) 50%</t>
    <phoneticPr fontId="1" type="noConversion"/>
  </si>
  <si>
    <t>1) 학생의 학습역량 점수가 높은 자
2) 면접 점수가 높은 자</t>
    <phoneticPr fontId="1" type="noConversion"/>
  </si>
  <si>
    <t>① 직전 학기 평점평균이 높은 자, ② 총 취득학점이 많은 자</t>
    <phoneticPr fontId="1" type="noConversion"/>
  </si>
  <si>
    <t>① 직전 학기 평점평균이 높은 자, 
② 총 취득학점이 많은 자</t>
    <phoneticPr fontId="1" type="noConversion"/>
  </si>
  <si>
    <t>생명과학2호관 302호</t>
    <phoneticPr fontId="1" type="noConversion"/>
  </si>
  <si>
    <t xml:space="preserve"> X</t>
    <phoneticPr fontId="1" type="noConversion"/>
  </si>
  <si>
    <t>학업성적이 우수한 자</t>
    <phoneticPr fontId="1" type="noConversion"/>
  </si>
  <si>
    <t>자연2호관 304호</t>
    <phoneticPr fontId="1" type="noConversion"/>
  </si>
  <si>
    <t xml:space="preserve">성적이 높은자 </t>
    <phoneticPr fontId="1" type="noConversion"/>
  </si>
  <si>
    <t>자연과학2호관 304호</t>
    <phoneticPr fontId="1" type="noConversion"/>
  </si>
  <si>
    <t>보건복지대학3호관
311호</t>
    <phoneticPr fontId="1" type="noConversion"/>
  </si>
  <si>
    <t>(1) 10%
(2) 90%</t>
    <phoneticPr fontId="1" type="noConversion"/>
  </si>
  <si>
    <t>과학기술대학1호관 334호</t>
    <phoneticPr fontId="1" type="noConversion"/>
  </si>
  <si>
    <t>학업성적이 높은 자</t>
    <phoneticPr fontId="1" type="noConversion"/>
  </si>
  <si>
    <t>C11-112</t>
  </si>
  <si>
    <t>1) 학생의 학습역량
2) 면접</t>
    <phoneticPr fontId="1" type="noConversion"/>
  </si>
  <si>
    <t>학습역량(50%)+면접(50%)</t>
    <phoneticPr fontId="1" type="noConversion"/>
  </si>
  <si>
    <t>1) 면접점수가 높은 자</t>
    <phoneticPr fontId="1" type="noConversion"/>
  </si>
  <si>
    <t>2026.1.6.(화)</t>
    <phoneticPr fontId="1" type="noConversion"/>
  </si>
  <si>
    <t>과학기술대학3호관
509호</t>
    <phoneticPr fontId="1" type="noConversion"/>
  </si>
  <si>
    <t>성적이 높은 자</t>
    <phoneticPr fontId="1" type="noConversion"/>
  </si>
  <si>
    <t>자연1호관 523호</t>
    <phoneticPr fontId="1" type="noConversion"/>
  </si>
  <si>
    <t>성적(70%) + 면접(30%)</t>
    <phoneticPr fontId="1" type="noConversion"/>
  </si>
  <si>
    <t xml:space="preserve">(1) 면접점수가 높은 자 </t>
    <phoneticPr fontId="1" type="noConversion"/>
  </si>
  <si>
    <t>(1) 학업성적 (2) 면접</t>
    <phoneticPr fontId="1" type="noConversion"/>
  </si>
  <si>
    <t>(1) 50% (2) 50%</t>
    <phoneticPr fontId="1" type="noConversion"/>
  </si>
  <si>
    <t xml:space="preserve">(1) 면접 점수가 높은 자 
(2) 학생의 학습역량 점수가 높은 자 </t>
    <phoneticPr fontId="1" type="noConversion"/>
  </si>
  <si>
    <t>사회과학대학 507</t>
    <phoneticPr fontId="1" type="noConversion"/>
  </si>
  <si>
    <t>2026.1.6(수)</t>
    <phoneticPr fontId="1" type="noConversion"/>
  </si>
  <si>
    <t>사회과학대학 507호</t>
    <phoneticPr fontId="1" type="noConversion"/>
  </si>
  <si>
    <t>(1)학생의 학습역량         (2)면접</t>
    <phoneticPr fontId="1" type="noConversion"/>
  </si>
  <si>
    <t>(1) 50%      (2) 50%</t>
    <phoneticPr fontId="1" type="noConversion"/>
  </si>
  <si>
    <t>① 학생의 학습역량 점수가 높은 자    ② 면접 점수가 높은 자</t>
    <phoneticPr fontId="1" type="noConversion"/>
  </si>
  <si>
    <t>공학2호관 221호</t>
    <phoneticPr fontId="1" type="noConversion"/>
  </si>
  <si>
    <t xml:space="preserve">X </t>
    <phoneticPr fontId="1" type="noConversion"/>
  </si>
  <si>
    <t>학생의 학업성적 2.0이하</t>
    <phoneticPr fontId="1" type="noConversion"/>
  </si>
  <si>
    <t>① 학생의 학업성적 점수가 낮은 자</t>
    <phoneticPr fontId="1" type="noConversion"/>
  </si>
  <si>
    <t>보건복지3호관(W2) 401-3호</t>
    <phoneticPr fontId="1" type="noConversion"/>
  </si>
  <si>
    <t>성적(50%)+면접(50%)</t>
  </si>
  <si>
    <t>면접점수가 높은 자</t>
  </si>
  <si>
    <t>(1) 30%
(2) 70%</t>
    <phoneticPr fontId="1" type="noConversion"/>
  </si>
  <si>
    <t>사회과학관 412호</t>
    <phoneticPr fontId="1" type="noConversion"/>
  </si>
  <si>
    <t>총 취득학점이 많은 자</t>
    <phoneticPr fontId="1" type="noConversion"/>
  </si>
  <si>
    <t>(1) 100%
(2) 0%</t>
    <phoneticPr fontId="1" type="noConversion"/>
  </si>
  <si>
    <t>① 총 취득학점이 많은 자
② -</t>
    <phoneticPr fontId="1" type="noConversion"/>
  </si>
  <si>
    <t>예술1호관 221호</t>
    <phoneticPr fontId="1" type="noConversion"/>
  </si>
  <si>
    <t>면접점수가 높은자</t>
    <phoneticPr fontId="1" type="noConversion"/>
  </si>
  <si>
    <t xml:space="preserve">2026.1.5.(화) </t>
    <phoneticPr fontId="1" type="noConversion"/>
  </si>
  <si>
    <t>공학2호관 521호</t>
  </si>
  <si>
    <t>서류 평가</t>
  </si>
  <si>
    <t>서류(100%)</t>
  </si>
  <si>
    <t>학업성적이 우수한 자</t>
  </si>
  <si>
    <t>2027.1.5.(화)</t>
  </si>
  <si>
    <t>생명과학2호관 502호</t>
    <phoneticPr fontId="1" type="noConversion"/>
  </si>
  <si>
    <t>학업성적순(전체성적)</t>
  </si>
  <si>
    <t>생명과학2호관 502호</t>
  </si>
  <si>
    <t>① 면접 점수가 높은 자</t>
  </si>
  <si>
    <t>N13-227</t>
    <phoneticPr fontId="1" type="noConversion"/>
  </si>
  <si>
    <t>성적이 높은자</t>
    <phoneticPr fontId="1" type="noConversion"/>
  </si>
  <si>
    <t>보건복지대학2호관
405호</t>
    <phoneticPr fontId="1" type="noConversion"/>
  </si>
  <si>
    <t>인문관 107호</t>
    <phoneticPr fontId="1" type="noConversion"/>
  </si>
  <si>
    <t>성적(50)+면접(50)</t>
    <phoneticPr fontId="1" type="noConversion"/>
  </si>
  <si>
    <t xml:space="preserve"> (1) 학과특성과 관련된 수업 이수자 또는 성적 보유자 
 (2) 성적이 높은자
 (3) 면접점수가 높은자</t>
    <phoneticPr fontId="1" type="noConversion"/>
  </si>
  <si>
    <t>과학기술대학2호관
902호</t>
    <phoneticPr fontId="1" type="noConversion"/>
  </si>
  <si>
    <t>과학기술대학2호관
1102호</t>
    <phoneticPr fontId="1" type="noConversion"/>
  </si>
  <si>
    <t>학업성적</t>
    <phoneticPr fontId="1" type="noConversion"/>
  </si>
  <si>
    <t>총 취득학점이 많은자</t>
    <phoneticPr fontId="1" type="noConversion"/>
  </si>
  <si>
    <t>예술체육대학2호관 305호</t>
    <phoneticPr fontId="1" type="noConversion"/>
  </si>
  <si>
    <t>1. 학생의 학습역량 점수가 높은 자
2. 면접 점수가 높은 자</t>
    <phoneticPr fontId="1" type="noConversion"/>
  </si>
  <si>
    <t>1. 학생의 학습역량
2. 면접</t>
  </si>
  <si>
    <t>1. 학생의 학습역량 점수가 높은 자
2. 면접 점수가 높은 자</t>
  </si>
  <si>
    <t>공학2호관 424호</t>
    <phoneticPr fontId="1" type="noConversion"/>
  </si>
  <si>
    <t>(1) 40%
(2) 60%</t>
    <phoneticPr fontId="1" type="noConversion"/>
  </si>
  <si>
    <t xml:space="preserve">① 학생의 학습역량 점수가 높은 자
② 면접 점수가 높은 자 </t>
    <phoneticPr fontId="1" type="noConversion"/>
  </si>
  <si>
    <t>비대면 면접 가능</t>
    <phoneticPr fontId="1" type="noConversion"/>
  </si>
  <si>
    <t>14:00(예정)</t>
    <phoneticPr fontId="1" type="noConversion"/>
  </si>
  <si>
    <t>자연과학1호관 322호 회의실</t>
    <phoneticPr fontId="1" type="noConversion"/>
  </si>
  <si>
    <t>(1) 학업성적
(2) 면접</t>
    <phoneticPr fontId="1" type="noConversion"/>
  </si>
  <si>
    <t>면접 점수가 높은 자</t>
    <phoneticPr fontId="1" type="noConversion"/>
  </si>
  <si>
    <t>기타(직전학기 평점 점수가 높은 자)</t>
    <phoneticPr fontId="1" type="noConversion"/>
  </si>
  <si>
    <t>면접시, 자기소개서 및 학업계획서 
제출(지원자에 개별 안내)</t>
    <phoneticPr fontId="1" type="noConversion"/>
  </si>
  <si>
    <t>N12-319</t>
    <phoneticPr fontId="1" type="noConversion"/>
  </si>
  <si>
    <t>① 면접 점수가 높은 자</t>
    <phoneticPr fontId="1" type="noConversion"/>
  </si>
  <si>
    <t>자연과학1호관 322호 
회의실</t>
    <phoneticPr fontId="1" type="noConversion"/>
  </si>
  <si>
    <t>(1)총 취득학점이 높은 자 (2)직전학기 평점 점수가 높은 자</t>
    <phoneticPr fontId="1" type="noConversion"/>
  </si>
  <si>
    <t>1) 학생의 학습역량 2) 면접</t>
    <phoneticPr fontId="1" type="noConversion"/>
  </si>
  <si>
    <t>1. 학생의 학습역량 2. 면접</t>
    <phoneticPr fontId="1" type="noConversion"/>
  </si>
  <si>
    <t>1. 70 (70%) 2. 30 (30%)</t>
    <phoneticPr fontId="1" type="noConversion"/>
  </si>
  <si>
    <t>2026.1.6.(화)</t>
  </si>
  <si>
    <t>예술체육대학 2호관 305호</t>
    <phoneticPr fontId="1" type="noConversion"/>
  </si>
  <si>
    <t>공학2호관 122호</t>
    <phoneticPr fontId="1" type="noConversion"/>
  </si>
  <si>
    <t>2026.1.5.(화)</t>
  </si>
  <si>
    <t>(1) 20%
(2) 80%</t>
    <phoneticPr fontId="1" type="noConversion"/>
  </si>
  <si>
    <t>※ 모집인원 산출기준 : 전과운영지침 제7조(캠퍼스간전과) 제4항에 의거 학과 또는 전공 단위별 입학정원의 5% 이내
                               따라서 모집인원의 최대 허용인원은 각각의 모집학년에 따라 학과 또는 전공 단위별 입학정원의 5%이며, 소수점 이하 절사
                               단, 강릉 및 원주 캠퍼스 간 전과에 대하여 이 조항을 적용하지 아니함(2028.2월까지 한시적 특례 적용)
                               (학부의 경우 각 전공에서 모집인원 협의 후 제출)
※ 선발방법 :  (1) 학업성적순     (2) 면접
※ 평가요소별 반영비율및 배점 : 선발항목별 비율은 전출학과에서 정하여 실시
※ 동점자 처리기준 : (1) 학생의 학습역량 점수가 높은 자    (2) 면접 점수가 높은 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</si>
</sst>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0"/>
      <color theme="1"/>
      <name val="함초롬돋움"/>
      <family val="1"/>
      <charset val="129"/>
    </font>
    <font>
      <b/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37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3" borderId="2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8" fillId="3" borderId="2" xfId="0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16" fillId="3" borderId="32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12" fillId="0" borderId="32" xfId="0" applyFont="1" applyFill="1" applyBorder="1" applyAlignment="1">
      <alignment horizontal="left" vertical="center" wrapText="1"/>
    </xf>
    <xf numFmtId="0" fontId="4" fillId="4" borderId="32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 wrapText="1"/>
    </xf>
    <xf numFmtId="0" fontId="13" fillId="5" borderId="39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3" fillId="8" borderId="32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3" borderId="35" xfId="0" applyFont="1" applyFill="1" applyBorder="1" applyAlignment="1">
      <alignment vertical="center" wrapText="1"/>
    </xf>
    <xf numFmtId="0" fontId="2" fillId="3" borderId="36" xfId="0" applyFont="1" applyFill="1" applyBorder="1" applyAlignment="1">
      <alignment vertical="center" wrapText="1"/>
    </xf>
    <xf numFmtId="0" fontId="7" fillId="3" borderId="36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13" fillId="5" borderId="39" xfId="0" applyFont="1" applyFill="1" applyBorder="1" applyAlignment="1">
      <alignment horizontal="center" vertical="center" shrinkToFit="1"/>
    </xf>
    <xf numFmtId="0" fontId="13" fillId="7" borderId="1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shrinkToFit="1"/>
    </xf>
    <xf numFmtId="0" fontId="4" fillId="4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shrinkToFit="1"/>
    </xf>
    <xf numFmtId="0" fontId="8" fillId="3" borderId="30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vertical="center" wrapText="1"/>
    </xf>
    <xf numFmtId="176" fontId="3" fillId="3" borderId="24" xfId="1" applyNumberFormat="1" applyFont="1" applyFill="1" applyBorder="1" applyAlignment="1">
      <alignment horizontal="center" vertical="center" wrapText="1"/>
    </xf>
    <xf numFmtId="176" fontId="3" fillId="3" borderId="31" xfId="1" applyNumberFormat="1" applyFont="1" applyFill="1" applyBorder="1" applyAlignment="1">
      <alignment horizontal="center" vertical="center" wrapText="1"/>
    </xf>
    <xf numFmtId="176" fontId="3" fillId="3" borderId="40" xfId="1" applyNumberFormat="1" applyFont="1" applyFill="1" applyBorder="1" applyAlignment="1">
      <alignment horizontal="center" vertical="center" wrapText="1"/>
    </xf>
    <xf numFmtId="176" fontId="3" fillId="3" borderId="7" xfId="1" applyNumberFormat="1" applyFont="1" applyFill="1" applyBorder="1" applyAlignment="1">
      <alignment horizontal="center" vertical="center" wrapText="1"/>
    </xf>
    <xf numFmtId="176" fontId="3" fillId="3" borderId="23" xfId="1" applyNumberFormat="1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1" fontId="16" fillId="3" borderId="39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6" borderId="31" xfId="0" applyNumberFormat="1" applyFont="1" applyFill="1" applyBorder="1" applyAlignment="1">
      <alignment horizontal="center" vertical="center" wrapText="1"/>
    </xf>
    <xf numFmtId="0" fontId="6" fillId="5" borderId="38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0" fontId="3" fillId="6" borderId="7" xfId="0" applyNumberFormat="1" applyFont="1" applyFill="1" applyBorder="1" applyAlignment="1">
      <alignment horizontal="center" vertical="center" wrapText="1"/>
    </xf>
    <xf numFmtId="0" fontId="3" fillId="7" borderId="7" xfId="0" applyNumberFormat="1" applyFont="1" applyFill="1" applyBorder="1" applyAlignment="1">
      <alignment horizontal="center" vertical="center" wrapText="1"/>
    </xf>
    <xf numFmtId="0" fontId="3" fillId="8" borderId="31" xfId="0" applyNumberFormat="1" applyFont="1" applyFill="1" applyBorder="1" applyAlignment="1">
      <alignment horizontal="center" vertical="center" wrapText="1"/>
    </xf>
    <xf numFmtId="0" fontId="3" fillId="5" borderId="38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13" fillId="6" borderId="32" xfId="0" applyNumberFormat="1" applyFont="1" applyFill="1" applyBorder="1" applyAlignment="1">
      <alignment horizontal="center" vertical="center" wrapText="1"/>
    </xf>
    <xf numFmtId="0" fontId="13" fillId="5" borderId="39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13" fillId="6" borderId="1" xfId="0" applyNumberFormat="1" applyFont="1" applyFill="1" applyBorder="1" applyAlignment="1">
      <alignment horizontal="center" vertical="center" wrapText="1"/>
    </xf>
    <xf numFmtId="0" fontId="13" fillId="7" borderId="1" xfId="0" applyNumberFormat="1" applyFont="1" applyFill="1" applyBorder="1" applyAlignment="1">
      <alignment horizontal="center" vertical="center" wrapText="1"/>
    </xf>
    <xf numFmtId="0" fontId="13" fillId="8" borderId="32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30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6" borderId="33" xfId="0" applyNumberFormat="1" applyFont="1" applyFill="1" applyBorder="1" applyAlignment="1">
      <alignment horizontal="center" vertical="center" wrapText="1"/>
    </xf>
    <xf numFmtId="0" fontId="16" fillId="3" borderId="39" xfId="0" applyNumberFormat="1" applyFont="1" applyFill="1" applyBorder="1" applyAlignment="1">
      <alignment horizontal="center" vertical="center" wrapText="1"/>
    </xf>
    <xf numFmtId="0" fontId="4" fillId="0" borderId="30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8" borderId="32" xfId="0" applyNumberFormat="1" applyFont="1" applyFill="1" applyBorder="1" applyAlignment="1">
      <alignment horizontal="center" vertical="center" wrapText="1"/>
    </xf>
    <xf numFmtId="0" fontId="4" fillId="5" borderId="39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6" fillId="3" borderId="32" xfId="0" applyNumberFormat="1" applyFont="1" applyFill="1" applyBorder="1" applyAlignment="1">
      <alignment horizontal="center" vertical="center" wrapText="1"/>
    </xf>
    <xf numFmtId="0" fontId="3" fillId="3" borderId="18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32" xfId="0" applyNumberFormat="1" applyFont="1" applyFill="1" applyBorder="1" applyAlignment="1">
      <alignment horizontal="center" vertical="center" wrapText="1"/>
    </xf>
    <xf numFmtId="0" fontId="3" fillId="3" borderId="39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5" borderId="39" xfId="0" applyNumberFormat="1" applyFont="1" applyFill="1" applyBorder="1" applyAlignment="1">
      <alignment horizontal="center" vertical="center" wrapText="1"/>
    </xf>
    <xf numFmtId="0" fontId="12" fillId="0" borderId="30" xfId="0" applyNumberFormat="1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 wrapText="1"/>
    </xf>
    <xf numFmtId="0" fontId="12" fillId="8" borderId="32" xfId="0" applyNumberFormat="1" applyFont="1" applyFill="1" applyBorder="1" applyAlignment="1">
      <alignment horizontal="center" vertical="center" wrapText="1"/>
    </xf>
    <xf numFmtId="0" fontId="12" fillId="6" borderId="1" xfId="0" applyNumberFormat="1" applyFont="1" applyFill="1" applyBorder="1" applyAlignment="1">
      <alignment horizontal="center" vertical="center" wrapText="1"/>
    </xf>
    <xf numFmtId="0" fontId="4" fillId="4" borderId="30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 wrapText="1"/>
    </xf>
    <xf numFmtId="0" fontId="3" fillId="3" borderId="5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6" fillId="3" borderId="50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6" fillId="3" borderId="51" xfId="0" applyFont="1" applyFill="1" applyBorder="1" applyAlignment="1">
      <alignment horizontal="left" vertical="center" wrapText="1"/>
    </xf>
    <xf numFmtId="0" fontId="6" fillId="3" borderId="3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7" fontId="16" fillId="3" borderId="39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20" fontId="2" fillId="0" borderId="18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20" fontId="2" fillId="0" borderId="61" xfId="0" applyNumberFormat="1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20" fontId="2" fillId="0" borderId="30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29" xfId="0" applyFont="1" applyFill="1" applyBorder="1" applyAlignment="1">
      <alignment horizontal="center" vertical="center"/>
    </xf>
    <xf numFmtId="20" fontId="2" fillId="0" borderId="55" xfId="0" applyNumberFormat="1" applyFont="1" applyFill="1" applyBorder="1" applyAlignment="1">
      <alignment horizontal="center" vertical="center" shrinkToFit="1"/>
    </xf>
    <xf numFmtId="0" fontId="2" fillId="0" borderId="51" xfId="0" applyFont="1" applyFill="1" applyBorder="1" applyAlignment="1">
      <alignment horizontal="center" vertical="center" shrinkToFit="1"/>
    </xf>
    <xf numFmtId="0" fontId="3" fillId="0" borderId="4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2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20" fontId="12" fillId="0" borderId="3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56" xfId="0" applyFont="1" applyFill="1" applyBorder="1" applyAlignment="1">
      <alignment horizontal="center" vertical="center" wrapText="1"/>
    </xf>
    <xf numFmtId="20" fontId="2" fillId="0" borderId="5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20" fontId="2" fillId="0" borderId="30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left" vertical="center" shrinkToFit="1"/>
    </xf>
    <xf numFmtId="2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shrinkToFit="1"/>
    </xf>
    <xf numFmtId="0" fontId="12" fillId="0" borderId="50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20" fontId="2" fillId="0" borderId="1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left" vertical="center" wrapText="1"/>
    </xf>
    <xf numFmtId="0" fontId="0" fillId="3" borderId="71" xfId="0" applyFill="1" applyBorder="1" applyAlignment="1">
      <alignment vertical="center" shrinkToFit="1"/>
    </xf>
    <xf numFmtId="0" fontId="2" fillId="0" borderId="71" xfId="0" applyFont="1" applyFill="1" applyBorder="1" applyAlignment="1">
      <alignment horizontal="center" vertical="center" shrinkToFit="1"/>
    </xf>
    <xf numFmtId="0" fontId="2" fillId="0" borderId="72" xfId="0" applyFont="1" applyFill="1" applyBorder="1" applyAlignment="1">
      <alignment horizontal="center" vertical="center" shrinkToFit="1"/>
    </xf>
    <xf numFmtId="0" fontId="2" fillId="3" borderId="71" xfId="0" applyFont="1" applyFill="1" applyBorder="1" applyAlignment="1">
      <alignment horizontal="center" vertical="center" shrinkToFit="1"/>
    </xf>
    <xf numFmtId="0" fontId="2" fillId="3" borderId="72" xfId="0" applyFont="1" applyFill="1" applyBorder="1" applyAlignment="1">
      <alignment horizontal="center" vertical="center" shrinkToFit="1"/>
    </xf>
    <xf numFmtId="0" fontId="2" fillId="0" borderId="72" xfId="0" applyFont="1" applyFill="1" applyBorder="1" applyAlignment="1">
      <alignment vertical="center" shrinkToFit="1"/>
    </xf>
    <xf numFmtId="176" fontId="3" fillId="3" borderId="73" xfId="1" applyNumberFormat="1" applyFont="1" applyFill="1" applyBorder="1" applyAlignment="1">
      <alignment horizontal="center" vertical="center" wrapText="1"/>
    </xf>
    <xf numFmtId="176" fontId="3" fillId="3" borderId="74" xfId="1" applyNumberFormat="1" applyFont="1" applyFill="1" applyBorder="1" applyAlignment="1">
      <alignment horizontal="center" vertical="center" wrapText="1"/>
    </xf>
    <xf numFmtId="176" fontId="3" fillId="3" borderId="75" xfId="1" applyNumberFormat="1" applyFont="1" applyFill="1" applyBorder="1" applyAlignment="1">
      <alignment horizontal="center" vertical="center" wrapText="1"/>
    </xf>
    <xf numFmtId="176" fontId="3" fillId="3" borderId="76" xfId="1" applyNumberFormat="1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 wrapText="1" shrinkToFit="1"/>
    </xf>
    <xf numFmtId="0" fontId="11" fillId="3" borderId="78" xfId="0" applyFont="1" applyFill="1" applyBorder="1" applyAlignment="1">
      <alignment horizontal="right" vertical="center" wrapText="1"/>
    </xf>
    <xf numFmtId="0" fontId="11" fillId="3" borderId="73" xfId="0" applyFont="1" applyFill="1" applyBorder="1" applyAlignment="1">
      <alignment horizontal="right" vertical="center" wrapText="1"/>
    </xf>
    <xf numFmtId="0" fontId="11" fillId="3" borderId="75" xfId="0" applyFont="1" applyFill="1" applyBorder="1" applyAlignment="1">
      <alignment horizontal="right" vertical="center" wrapText="1"/>
    </xf>
    <xf numFmtId="0" fontId="11" fillId="3" borderId="75" xfId="0" applyFont="1" applyFill="1" applyBorder="1" applyAlignment="1">
      <alignment horizontal="center" vertical="center" wrapText="1"/>
    </xf>
    <xf numFmtId="3" fontId="11" fillId="3" borderId="75" xfId="0" applyNumberFormat="1" applyFont="1" applyFill="1" applyBorder="1" applyAlignment="1">
      <alignment horizontal="center" vertical="center" wrapText="1"/>
    </xf>
    <xf numFmtId="0" fontId="5" fillId="3" borderId="75" xfId="0" applyFont="1" applyFill="1" applyBorder="1">
      <alignment vertical="center"/>
    </xf>
    <xf numFmtId="0" fontId="0" fillId="3" borderId="75" xfId="0" applyFill="1" applyBorder="1" applyAlignment="1">
      <alignment horizontal="left" vertical="center"/>
    </xf>
    <xf numFmtId="0" fontId="10" fillId="3" borderId="75" xfId="0" applyFont="1" applyFill="1" applyBorder="1">
      <alignment vertical="center"/>
    </xf>
    <xf numFmtId="0" fontId="0" fillId="3" borderId="76" xfId="0" applyFill="1" applyBorder="1" applyAlignment="1">
      <alignment vertical="center" shrinkToFit="1"/>
    </xf>
    <xf numFmtId="0" fontId="0" fillId="3" borderId="72" xfId="0" applyFill="1" applyBorder="1">
      <alignment vertical="center"/>
    </xf>
    <xf numFmtId="0" fontId="2" fillId="0" borderId="72" xfId="0" applyFont="1" applyFill="1" applyBorder="1">
      <alignment vertical="center"/>
    </xf>
    <xf numFmtId="0" fontId="2" fillId="3" borderId="72" xfId="0" applyFont="1" applyFill="1" applyBorder="1">
      <alignment vertical="center"/>
    </xf>
    <xf numFmtId="0" fontId="11" fillId="3" borderId="78" xfId="0" applyFont="1" applyFill="1" applyBorder="1" applyAlignment="1">
      <alignment horizontal="center" vertical="center" wrapText="1"/>
    </xf>
    <xf numFmtId="0" fontId="11" fillId="3" borderId="73" xfId="0" applyFont="1" applyFill="1" applyBorder="1" applyAlignment="1">
      <alignment horizontal="center" vertical="center" wrapText="1"/>
    </xf>
    <xf numFmtId="0" fontId="10" fillId="3" borderId="80" xfId="0" applyFont="1" applyFill="1" applyBorder="1">
      <alignment vertical="center"/>
    </xf>
    <xf numFmtId="0" fontId="0" fillId="3" borderId="80" xfId="0" applyFill="1" applyBorder="1" applyAlignment="1">
      <alignment vertical="center" shrinkToFit="1"/>
    </xf>
    <xf numFmtId="0" fontId="0" fillId="3" borderId="80" xfId="0" applyFill="1" applyBorder="1">
      <alignment vertical="center"/>
    </xf>
    <xf numFmtId="0" fontId="0" fillId="3" borderId="81" xfId="0" applyFill="1" applyBorder="1">
      <alignment vertical="center"/>
    </xf>
    <xf numFmtId="0" fontId="2" fillId="0" borderId="82" xfId="0" applyFont="1" applyFill="1" applyBorder="1" applyAlignment="1">
      <alignment horizontal="center" vertical="center" shrinkToFit="1"/>
    </xf>
    <xf numFmtId="0" fontId="2" fillId="0" borderId="82" xfId="0" applyFont="1" applyFill="1" applyBorder="1" applyAlignment="1">
      <alignment horizontal="center" vertical="center" wrapText="1"/>
    </xf>
    <xf numFmtId="9" fontId="2" fillId="0" borderId="82" xfId="0" applyNumberFormat="1" applyFont="1" applyFill="1" applyBorder="1" applyAlignment="1">
      <alignment horizontal="center" vertical="center" wrapText="1"/>
    </xf>
    <xf numFmtId="20" fontId="2" fillId="0" borderId="82" xfId="0" applyNumberFormat="1" applyFont="1" applyFill="1" applyBorder="1" applyAlignment="1">
      <alignment horizontal="center" vertical="center" shrinkToFit="1"/>
    </xf>
    <xf numFmtId="0" fontId="2" fillId="0" borderId="82" xfId="0" applyFont="1" applyFill="1" applyBorder="1" applyAlignment="1">
      <alignment horizontal="center" vertical="center"/>
    </xf>
    <xf numFmtId="0" fontId="2" fillId="3" borderId="82" xfId="0" applyFont="1" applyFill="1" applyBorder="1" applyAlignment="1">
      <alignment horizontal="center" vertical="center" shrinkToFit="1"/>
    </xf>
    <xf numFmtId="0" fontId="2" fillId="3" borderId="82" xfId="0" applyFont="1" applyFill="1" applyBorder="1" applyAlignment="1">
      <alignment horizontal="center" vertical="center" wrapText="1"/>
    </xf>
    <xf numFmtId="3" fontId="2" fillId="3" borderId="82" xfId="0" applyNumberFormat="1" applyFont="1" applyFill="1" applyBorder="1" applyAlignment="1">
      <alignment horizontal="center" vertical="center" wrapText="1"/>
    </xf>
    <xf numFmtId="0" fontId="2" fillId="3" borderId="82" xfId="0" applyFont="1" applyFill="1" applyBorder="1" applyAlignment="1">
      <alignment horizontal="center" vertical="center"/>
    </xf>
    <xf numFmtId="20" fontId="2" fillId="0" borderId="82" xfId="0" applyNumberFormat="1" applyFont="1" applyFill="1" applyBorder="1" applyAlignment="1">
      <alignment horizontal="center" vertical="center" wrapText="1"/>
    </xf>
    <xf numFmtId="0" fontId="24" fillId="0" borderId="82" xfId="0" applyFont="1" applyFill="1" applyBorder="1" applyAlignment="1">
      <alignment horizontal="center" vertical="center" wrapText="1"/>
    </xf>
    <xf numFmtId="0" fontId="2" fillId="0" borderId="82" xfId="0" applyFont="1" applyFill="1" applyBorder="1" applyAlignment="1">
      <alignment horizontal="center" vertical="center" wrapText="1" shrinkToFit="1"/>
    </xf>
    <xf numFmtId="0" fontId="23" fillId="0" borderId="82" xfId="0" applyFont="1" applyFill="1" applyBorder="1" applyAlignment="1">
      <alignment horizontal="center" vertical="center" wrapText="1"/>
    </xf>
    <xf numFmtId="0" fontId="9" fillId="3" borderId="85" xfId="0" applyFont="1" applyFill="1" applyBorder="1" applyAlignment="1">
      <alignment vertical="center" shrinkToFit="1"/>
    </xf>
    <xf numFmtId="0" fontId="22" fillId="0" borderId="85" xfId="0" applyFont="1" applyFill="1" applyBorder="1" applyAlignment="1">
      <alignment vertical="center" shrinkToFit="1"/>
    </xf>
    <xf numFmtId="0" fontId="9" fillId="0" borderId="85" xfId="0" applyFont="1" applyFill="1" applyBorder="1" applyAlignment="1">
      <alignment vertical="center" shrinkToFit="1"/>
    </xf>
    <xf numFmtId="0" fontId="9" fillId="0" borderId="85" xfId="0" applyFont="1" applyFill="1" applyBorder="1" applyAlignment="1">
      <alignment horizontal="center" vertical="center" shrinkToFit="1"/>
    </xf>
    <xf numFmtId="0" fontId="9" fillId="3" borderId="85" xfId="0" applyFont="1" applyFill="1" applyBorder="1" applyAlignment="1">
      <alignment horizontal="center" vertical="center" shrinkToFit="1"/>
    </xf>
    <xf numFmtId="0" fontId="9" fillId="3" borderId="86" xfId="0" applyFont="1" applyFill="1" applyBorder="1" applyAlignment="1">
      <alignment horizontal="left" vertical="center" wrapText="1"/>
    </xf>
    <xf numFmtId="0" fontId="9" fillId="3" borderId="86" xfId="0" applyFont="1" applyFill="1" applyBorder="1" applyAlignment="1">
      <alignment horizontal="right" vertical="center" wrapText="1"/>
    </xf>
    <xf numFmtId="0" fontId="9" fillId="3" borderId="86" xfId="0" applyFont="1" applyFill="1" applyBorder="1" applyAlignment="1">
      <alignment horizontal="center" vertical="center" wrapText="1"/>
    </xf>
    <xf numFmtId="3" fontId="9" fillId="3" borderId="86" xfId="0" applyNumberFormat="1" applyFont="1" applyFill="1" applyBorder="1" applyAlignment="1">
      <alignment horizontal="center" vertical="center" wrapText="1"/>
    </xf>
    <xf numFmtId="0" fontId="9" fillId="3" borderId="86" xfId="0" applyFont="1" applyFill="1" applyBorder="1">
      <alignment vertical="center"/>
    </xf>
    <xf numFmtId="0" fontId="9" fillId="3" borderId="86" xfId="0" applyFont="1" applyFill="1" applyBorder="1" applyAlignment="1">
      <alignment horizontal="left" vertical="center"/>
    </xf>
    <xf numFmtId="0" fontId="9" fillId="3" borderId="87" xfId="0" applyFont="1" applyFill="1" applyBorder="1" applyAlignment="1">
      <alignment vertical="center" shrinkToFit="1"/>
    </xf>
    <xf numFmtId="0" fontId="2" fillId="0" borderId="88" xfId="0" applyFont="1" applyFill="1" applyBorder="1" applyAlignment="1">
      <alignment horizontal="center" vertical="center" shrinkToFit="1"/>
    </xf>
    <xf numFmtId="0" fontId="2" fillId="0" borderId="88" xfId="0" applyFont="1" applyBorder="1" applyAlignment="1">
      <alignment horizontal="center" vertical="center" shrinkToFit="1"/>
    </xf>
    <xf numFmtId="0" fontId="2" fillId="3" borderId="88" xfId="0" applyFont="1" applyFill="1" applyBorder="1" applyAlignment="1">
      <alignment horizontal="center" vertical="center" shrinkToFit="1"/>
    </xf>
    <xf numFmtId="0" fontId="2" fillId="3" borderId="88" xfId="0" applyFont="1" applyFill="1" applyBorder="1" applyAlignment="1">
      <alignment horizontal="center" vertical="center" wrapText="1"/>
    </xf>
    <xf numFmtId="177" fontId="2" fillId="0" borderId="88" xfId="0" applyNumberFormat="1" applyFont="1" applyBorder="1" applyAlignment="1">
      <alignment horizontal="center" vertical="center" shrinkToFit="1"/>
    </xf>
    <xf numFmtId="0" fontId="9" fillId="3" borderId="89" xfId="0" applyFont="1" applyFill="1" applyBorder="1" applyAlignment="1">
      <alignment horizontal="left" vertical="center" wrapText="1"/>
    </xf>
    <xf numFmtId="0" fontId="9" fillId="3" borderId="90" xfId="0" applyFont="1" applyFill="1" applyBorder="1" applyAlignment="1">
      <alignment vertical="center" wrapText="1"/>
    </xf>
    <xf numFmtId="0" fontId="9" fillId="3" borderId="91" xfId="0" applyFont="1" applyFill="1" applyBorder="1" applyAlignment="1">
      <alignment vertical="center" wrapText="1"/>
    </xf>
    <xf numFmtId="0" fontId="9" fillId="3" borderId="91" xfId="0" applyFont="1" applyFill="1" applyBorder="1" applyAlignment="1">
      <alignment horizontal="right" vertical="center" wrapText="1"/>
    </xf>
    <xf numFmtId="0" fontId="9" fillId="3" borderId="91" xfId="0" applyFont="1" applyFill="1" applyBorder="1" applyAlignment="1">
      <alignment horizontal="center" vertical="center" wrapText="1"/>
    </xf>
    <xf numFmtId="3" fontId="9" fillId="3" borderId="91" xfId="0" applyNumberFormat="1" applyFont="1" applyFill="1" applyBorder="1" applyAlignment="1">
      <alignment horizontal="center" vertical="center" wrapText="1"/>
    </xf>
    <xf numFmtId="0" fontId="9" fillId="3" borderId="91" xfId="0" applyFont="1" applyFill="1" applyBorder="1">
      <alignment vertical="center"/>
    </xf>
    <xf numFmtId="0" fontId="9" fillId="3" borderId="91" xfId="0" applyFont="1" applyFill="1" applyBorder="1" applyAlignment="1">
      <alignment horizontal="left" vertical="center"/>
    </xf>
    <xf numFmtId="0" fontId="9" fillId="3" borderId="92" xfId="0" applyFont="1" applyFill="1" applyBorder="1" applyAlignment="1">
      <alignment vertical="center" shrinkToFit="1"/>
    </xf>
    <xf numFmtId="0" fontId="3" fillId="0" borderId="89" xfId="0" applyFont="1" applyFill="1" applyBorder="1" applyAlignment="1">
      <alignment horizontal="center" vertical="center" wrapText="1"/>
    </xf>
    <xf numFmtId="0" fontId="3" fillId="0" borderId="86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3" xfId="0" applyFont="1" applyFill="1" applyBorder="1" applyAlignment="1">
      <alignment horizontal="center" vertical="center" wrapText="1"/>
    </xf>
    <xf numFmtId="0" fontId="3" fillId="0" borderId="86" xfId="0" applyFont="1" applyFill="1" applyBorder="1" applyAlignment="1">
      <alignment horizontal="center" vertical="center" wrapText="1"/>
    </xf>
    <xf numFmtId="0" fontId="6" fillId="0" borderId="83" xfId="0" applyFont="1" applyFill="1" applyBorder="1" applyAlignment="1">
      <alignment horizontal="center" vertical="center" wrapText="1"/>
    </xf>
    <xf numFmtId="0" fontId="6" fillId="0" borderId="86" xfId="0" applyFont="1" applyFill="1" applyBorder="1" applyAlignment="1">
      <alignment horizontal="center" vertical="center" wrapText="1"/>
    </xf>
    <xf numFmtId="0" fontId="6" fillId="0" borderId="84" xfId="0" applyFont="1" applyFill="1" applyBorder="1" applyAlignment="1">
      <alignment horizontal="center" vertical="center"/>
    </xf>
    <xf numFmtId="0" fontId="6" fillId="0" borderId="87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left" vertical="center" wrapText="1"/>
    </xf>
    <xf numFmtId="0" fontId="2" fillId="3" borderId="35" xfId="0" applyFont="1" applyFill="1" applyBorder="1" applyAlignment="1">
      <alignment horizontal="left" vertical="center" wrapText="1"/>
    </xf>
    <xf numFmtId="0" fontId="19" fillId="2" borderId="3" xfId="0" applyNumberFormat="1" applyFont="1" applyFill="1" applyBorder="1" applyAlignment="1">
      <alignment horizontal="center" vertical="center" wrapText="1"/>
    </xf>
    <xf numFmtId="0" fontId="19" fillId="2" borderId="4" xfId="0" applyNumberFormat="1" applyFont="1" applyFill="1" applyBorder="1" applyAlignment="1">
      <alignment horizontal="center" vertical="center" wrapText="1"/>
    </xf>
    <xf numFmtId="0" fontId="19" fillId="2" borderId="41" xfId="0" applyNumberFormat="1" applyFont="1" applyFill="1" applyBorder="1" applyAlignment="1">
      <alignment horizontal="center" vertical="center" wrapText="1"/>
    </xf>
    <xf numFmtId="0" fontId="19" fillId="2" borderId="42" xfId="0" applyNumberFormat="1" applyFont="1" applyFill="1" applyBorder="1" applyAlignment="1">
      <alignment horizontal="center" vertical="center" wrapText="1"/>
    </xf>
    <xf numFmtId="0" fontId="19" fillId="2" borderId="19" xfId="0" applyNumberFormat="1" applyFont="1" applyFill="1" applyBorder="1" applyAlignment="1">
      <alignment horizontal="center" vertical="center" wrapText="1"/>
    </xf>
    <xf numFmtId="0" fontId="19" fillId="2" borderId="28" xfId="0" applyNumberFormat="1" applyFont="1" applyFill="1" applyBorder="1" applyAlignment="1">
      <alignment horizontal="center" vertical="center" wrapText="1"/>
    </xf>
    <xf numFmtId="0" fontId="19" fillId="2" borderId="27" xfId="0" applyNumberFormat="1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3" fillId="0" borderId="6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58" xfId="0" applyFont="1" applyFill="1" applyBorder="1" applyAlignment="1">
      <alignment horizontal="center" vertical="center" wrapText="1"/>
    </xf>
    <xf numFmtId="0" fontId="3" fillId="3" borderId="5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3" borderId="16" xfId="0" applyFont="1" applyFill="1" applyBorder="1" applyAlignment="1">
      <alignment horizontal="left" vertical="center" wrapText="1"/>
    </xf>
    <xf numFmtId="0" fontId="3" fillId="0" borderId="6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0" borderId="65" xfId="0" applyFont="1" applyFill="1" applyBorder="1" applyAlignment="1">
      <alignment horizontal="center" vertical="center" wrapText="1"/>
    </xf>
    <xf numFmtId="0" fontId="3" fillId="0" borderId="6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3" fillId="0" borderId="77" xfId="0" applyFont="1" applyFill="1" applyBorder="1" applyAlignment="1">
      <alignment horizontal="center" vertical="center" wrapText="1"/>
    </xf>
    <xf numFmtId="0" fontId="3" fillId="0" borderId="6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53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left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 wrapText="1"/>
    </xf>
    <xf numFmtId="0" fontId="19" fillId="2" borderId="62" xfId="0" applyFont="1" applyFill="1" applyBorder="1" applyAlignment="1">
      <alignment horizontal="center" vertical="center" wrapText="1"/>
    </xf>
    <xf numFmtId="0" fontId="3" fillId="0" borderId="93" xfId="0" applyFont="1" applyFill="1" applyBorder="1" applyAlignment="1">
      <alignment horizontal="center" vertical="center" wrapText="1"/>
    </xf>
    <xf numFmtId="0" fontId="6" fillId="0" borderId="7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94" xfId="0" applyFont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FF"/>
      <color rgb="FFCCECFF"/>
      <color rgb="FF99CCFF"/>
      <color rgb="FFF6F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7D72F-3B79-4E4B-933D-F6001C570BF8}">
  <sheetPr>
    <tabColor rgb="FFFF0000"/>
    <pageSetUpPr fitToPage="1"/>
  </sheetPr>
  <dimension ref="A1:AD133"/>
  <sheetViews>
    <sheetView tabSelected="1" zoomScale="82" zoomScaleNormal="82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A2" sqref="A2:AB2"/>
    </sheetView>
  </sheetViews>
  <sheetFormatPr defaultRowHeight="16.5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0.5" style="3" customWidth="1"/>
    <col min="5" max="10" width="11.625" style="84" customWidth="1"/>
    <col min="11" max="11" width="12.875" style="84" customWidth="1"/>
    <col min="12" max="16" width="11.625" style="84" customWidth="1"/>
    <col min="17" max="17" width="12.875" style="84" customWidth="1"/>
    <col min="18" max="18" width="11.625" style="84" customWidth="1"/>
    <col min="19" max="20" width="16.625" style="7" customWidth="1"/>
    <col min="21" max="21" width="23.25" style="3" customWidth="1"/>
    <col min="22" max="22" width="9" style="5" customWidth="1"/>
    <col min="23" max="23" width="8.75" style="5" customWidth="1"/>
    <col min="24" max="24" width="5.5" style="5" bestFit="1" customWidth="1"/>
    <col min="25" max="25" width="26.5" style="3" customWidth="1"/>
    <col min="26" max="26" width="24.375" style="7" customWidth="1"/>
    <col min="27" max="27" width="40.25" style="3" customWidth="1"/>
    <col min="28" max="28" width="8.125" style="3" customWidth="1"/>
    <col min="29" max="16384" width="9" style="1"/>
  </cols>
  <sheetData>
    <row r="1" spans="1:30" ht="12.75" customHeight="1"/>
    <row r="2" spans="1:30" ht="32.25" customHeight="1">
      <c r="A2" s="286" t="s">
        <v>87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</row>
    <row r="3" spans="1:30" ht="13.5" customHeight="1" thickBot="1">
      <c r="A3" s="15"/>
      <c r="B3" s="15"/>
      <c r="C3" s="15"/>
      <c r="D3" s="1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15"/>
      <c r="T3" s="17"/>
      <c r="U3" s="15"/>
      <c r="V3" s="15"/>
      <c r="W3" s="15"/>
      <c r="X3" s="15"/>
      <c r="Y3" s="15"/>
      <c r="Z3" s="15"/>
      <c r="AA3" s="15"/>
      <c r="AB3" s="15"/>
    </row>
    <row r="4" spans="1:30" ht="96.75" customHeight="1" thickBot="1">
      <c r="A4" s="299" t="s">
        <v>119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52"/>
      <c r="T4" s="52"/>
      <c r="U4" s="52"/>
      <c r="V4" s="52"/>
      <c r="W4" s="52"/>
      <c r="X4" s="52"/>
      <c r="Y4" s="52"/>
      <c r="Z4" s="52"/>
      <c r="AA4" s="52"/>
      <c r="AB4" s="53"/>
      <c r="AC4" s="51"/>
      <c r="AD4" s="51"/>
    </row>
    <row r="5" spans="1:30" ht="17.25" thickBot="1"/>
    <row r="6" spans="1:30" s="4" customFormat="1" ht="21" customHeight="1" thickBot="1">
      <c r="A6" s="287" t="s">
        <v>14</v>
      </c>
      <c r="B6" s="289" t="s">
        <v>0</v>
      </c>
      <c r="C6" s="289" t="s">
        <v>1</v>
      </c>
      <c r="D6" s="291" t="s">
        <v>2</v>
      </c>
      <c r="E6" s="302" t="s">
        <v>81</v>
      </c>
      <c r="F6" s="302"/>
      <c r="G6" s="307"/>
      <c r="H6" s="301" t="s">
        <v>82</v>
      </c>
      <c r="I6" s="302"/>
      <c r="J6" s="302"/>
      <c r="K6" s="302"/>
      <c r="L6" s="303"/>
      <c r="M6" s="304" t="s">
        <v>83</v>
      </c>
      <c r="N6" s="305"/>
      <c r="O6" s="305"/>
      <c r="P6" s="305"/>
      <c r="Q6" s="305"/>
      <c r="R6" s="306"/>
      <c r="S6" s="293" t="s">
        <v>12</v>
      </c>
      <c r="T6" s="293"/>
      <c r="U6" s="293" t="s">
        <v>13</v>
      </c>
      <c r="V6" s="293" t="s">
        <v>10</v>
      </c>
      <c r="W6" s="293"/>
      <c r="X6" s="293"/>
      <c r="Y6" s="293" t="s">
        <v>6</v>
      </c>
      <c r="Z6" s="293" t="s">
        <v>7</v>
      </c>
      <c r="AA6" s="295" t="s">
        <v>8</v>
      </c>
      <c r="AB6" s="297" t="s">
        <v>9</v>
      </c>
    </row>
    <row r="7" spans="1:30" s="4" customFormat="1" ht="51" customHeight="1" thickTop="1" thickBot="1">
      <c r="A7" s="288"/>
      <c r="B7" s="290"/>
      <c r="C7" s="290"/>
      <c r="D7" s="292"/>
      <c r="E7" s="86" t="s">
        <v>96</v>
      </c>
      <c r="F7" s="87" t="s">
        <v>93</v>
      </c>
      <c r="G7" s="88" t="s">
        <v>97</v>
      </c>
      <c r="H7" s="89" t="s">
        <v>92</v>
      </c>
      <c r="I7" s="90" t="s">
        <v>93</v>
      </c>
      <c r="J7" s="91" t="s">
        <v>98</v>
      </c>
      <c r="K7" s="92" t="s">
        <v>99</v>
      </c>
      <c r="L7" s="93" t="s">
        <v>97</v>
      </c>
      <c r="M7" s="89" t="s">
        <v>94</v>
      </c>
      <c r="N7" s="90" t="s">
        <v>93</v>
      </c>
      <c r="O7" s="91" t="s">
        <v>95</v>
      </c>
      <c r="P7" s="91" t="s">
        <v>98</v>
      </c>
      <c r="Q7" s="92" t="s">
        <v>99</v>
      </c>
      <c r="R7" s="93" t="s">
        <v>97</v>
      </c>
      <c r="S7" s="272" t="s">
        <v>103</v>
      </c>
      <c r="T7" s="273" t="s">
        <v>102</v>
      </c>
      <c r="U7" s="294"/>
      <c r="V7" s="273" t="s">
        <v>3</v>
      </c>
      <c r="W7" s="273" t="s">
        <v>4</v>
      </c>
      <c r="X7" s="273" t="s">
        <v>5</v>
      </c>
      <c r="Y7" s="294"/>
      <c r="Z7" s="294"/>
      <c r="AA7" s="296"/>
      <c r="AB7" s="298"/>
    </row>
    <row r="8" spans="1:30" ht="20.100000000000001" customHeight="1">
      <c r="A8" s="280" t="s">
        <v>18</v>
      </c>
      <c r="B8" s="278" t="s">
        <v>19</v>
      </c>
      <c r="C8" s="282" t="s">
        <v>69</v>
      </c>
      <c r="D8" s="283"/>
      <c r="E8" s="94">
        <f>SUM(E9:E14)</f>
        <v>121</v>
      </c>
      <c r="F8" s="127">
        <f t="shared" ref="F8:R8" si="0">SUM(F9:F14)</f>
        <v>22</v>
      </c>
      <c r="G8" s="128">
        <f t="shared" si="0"/>
        <v>22</v>
      </c>
      <c r="H8" s="113">
        <f t="shared" si="0"/>
        <v>149</v>
      </c>
      <c r="I8" s="94">
        <f t="shared" si="0"/>
        <v>29</v>
      </c>
      <c r="J8" s="94">
        <f t="shared" si="0"/>
        <v>2</v>
      </c>
      <c r="K8" s="127">
        <f t="shared" si="0"/>
        <v>27</v>
      </c>
      <c r="L8" s="128">
        <f t="shared" si="0"/>
        <v>27</v>
      </c>
      <c r="M8" s="113">
        <f t="shared" si="0"/>
        <v>156</v>
      </c>
      <c r="N8" s="94">
        <f t="shared" si="0"/>
        <v>29</v>
      </c>
      <c r="O8" s="94">
        <f t="shared" si="0"/>
        <v>2</v>
      </c>
      <c r="P8" s="94">
        <f t="shared" si="0"/>
        <v>3</v>
      </c>
      <c r="Q8" s="127">
        <f t="shared" si="0"/>
        <v>24</v>
      </c>
      <c r="R8" s="128">
        <f t="shared" si="0"/>
        <v>24</v>
      </c>
      <c r="S8" s="264"/>
      <c r="T8" s="265"/>
      <c r="U8" s="266"/>
      <c r="V8" s="267"/>
      <c r="W8" s="267"/>
      <c r="X8" s="268"/>
      <c r="Y8" s="269"/>
      <c r="Z8" s="270"/>
      <c r="AA8" s="269"/>
      <c r="AB8" s="271"/>
    </row>
    <row r="9" spans="1:30" ht="20.100000000000001" customHeight="1">
      <c r="A9" s="281"/>
      <c r="B9" s="279"/>
      <c r="C9" s="2" t="s">
        <v>26</v>
      </c>
      <c r="D9" s="32" t="s">
        <v>20</v>
      </c>
      <c r="E9" s="95">
        <v>22</v>
      </c>
      <c r="F9" s="96">
        <f>INT(E9*0.2)</f>
        <v>4</v>
      </c>
      <c r="G9" s="97">
        <v>4</v>
      </c>
      <c r="H9" s="98">
        <v>28</v>
      </c>
      <c r="I9" s="99">
        <f>INT(H9*0.2)</f>
        <v>5</v>
      </c>
      <c r="J9" s="100">
        <v>0</v>
      </c>
      <c r="K9" s="101">
        <f>I9-J9</f>
        <v>5</v>
      </c>
      <c r="L9" s="97">
        <v>5</v>
      </c>
      <c r="M9" s="98">
        <v>29</v>
      </c>
      <c r="N9" s="99">
        <f>INT(M9*0.2)</f>
        <v>5</v>
      </c>
      <c r="O9" s="100">
        <v>1</v>
      </c>
      <c r="P9" s="100">
        <v>0</v>
      </c>
      <c r="Q9" s="101">
        <f>N9-O9-P9</f>
        <v>4</v>
      </c>
      <c r="R9" s="97">
        <v>4</v>
      </c>
      <c r="S9" s="258" t="s">
        <v>105</v>
      </c>
      <c r="T9" s="233" t="s">
        <v>101</v>
      </c>
      <c r="U9" s="233" t="s">
        <v>101</v>
      </c>
      <c r="V9" s="234" t="s">
        <v>112</v>
      </c>
      <c r="W9" s="234" t="s">
        <v>112</v>
      </c>
      <c r="X9" s="234" t="s">
        <v>112</v>
      </c>
      <c r="Y9" s="234" t="s">
        <v>127</v>
      </c>
      <c r="Z9" s="235" t="s">
        <v>128</v>
      </c>
      <c r="AA9" s="233" t="s">
        <v>129</v>
      </c>
      <c r="AB9" s="247"/>
    </row>
    <row r="10" spans="1:30" ht="20.100000000000001" customHeight="1">
      <c r="A10" s="281"/>
      <c r="B10" s="279"/>
      <c r="C10" s="2" t="s">
        <v>26</v>
      </c>
      <c r="D10" s="32" t="s">
        <v>21</v>
      </c>
      <c r="E10" s="95">
        <v>24</v>
      </c>
      <c r="F10" s="96">
        <f t="shared" ref="F10:F55" si="1">INT(E10*0.2)</f>
        <v>4</v>
      </c>
      <c r="G10" s="97">
        <v>4</v>
      </c>
      <c r="H10" s="98">
        <v>30</v>
      </c>
      <c r="I10" s="99">
        <f t="shared" ref="I10:I14" si="2">INT(H10*0.2)</f>
        <v>6</v>
      </c>
      <c r="J10" s="100">
        <v>0</v>
      </c>
      <c r="K10" s="101">
        <f t="shared" ref="K10:K14" si="3">I10-J10</f>
        <v>6</v>
      </c>
      <c r="L10" s="97">
        <v>6</v>
      </c>
      <c r="M10" s="98">
        <v>32</v>
      </c>
      <c r="N10" s="99">
        <f t="shared" ref="N10:N14" si="4">INT(M10*0.2)</f>
        <v>6</v>
      </c>
      <c r="O10" s="100">
        <v>0</v>
      </c>
      <c r="P10" s="100">
        <v>0</v>
      </c>
      <c r="Q10" s="101">
        <f t="shared" ref="Q10:Q14" si="5">N10-O10-P10</f>
        <v>6</v>
      </c>
      <c r="R10" s="97">
        <v>6</v>
      </c>
      <c r="S10" s="259" t="s">
        <v>105</v>
      </c>
      <c r="T10" s="236">
        <v>0.58333333333333337</v>
      </c>
      <c r="U10" s="233" t="s">
        <v>120</v>
      </c>
      <c r="V10" s="234" t="s">
        <v>111</v>
      </c>
      <c r="W10" s="234" t="s">
        <v>112</v>
      </c>
      <c r="X10" s="234" t="s">
        <v>112</v>
      </c>
      <c r="Y10" s="234" t="s">
        <v>113</v>
      </c>
      <c r="Z10" s="235" t="s">
        <v>121</v>
      </c>
      <c r="AA10" s="233" t="s">
        <v>122</v>
      </c>
      <c r="AB10" s="248"/>
    </row>
    <row r="11" spans="1:30" ht="20.100000000000001" customHeight="1">
      <c r="A11" s="281"/>
      <c r="B11" s="279"/>
      <c r="C11" s="2" t="s">
        <v>26</v>
      </c>
      <c r="D11" s="32" t="s">
        <v>22</v>
      </c>
      <c r="E11" s="95">
        <v>20</v>
      </c>
      <c r="F11" s="96">
        <f t="shared" si="1"/>
        <v>4</v>
      </c>
      <c r="G11" s="97">
        <v>4</v>
      </c>
      <c r="H11" s="98">
        <v>25</v>
      </c>
      <c r="I11" s="99">
        <f t="shared" si="2"/>
        <v>5</v>
      </c>
      <c r="J11" s="100">
        <v>0</v>
      </c>
      <c r="K11" s="101">
        <f t="shared" si="3"/>
        <v>5</v>
      </c>
      <c r="L11" s="97">
        <v>5</v>
      </c>
      <c r="M11" s="98">
        <v>26</v>
      </c>
      <c r="N11" s="99">
        <f t="shared" si="4"/>
        <v>5</v>
      </c>
      <c r="O11" s="100">
        <v>0</v>
      </c>
      <c r="P11" s="100">
        <v>1</v>
      </c>
      <c r="Q11" s="101">
        <f t="shared" si="5"/>
        <v>4</v>
      </c>
      <c r="R11" s="97">
        <v>4</v>
      </c>
      <c r="S11" s="259" t="s">
        <v>105</v>
      </c>
      <c r="T11" s="236">
        <v>0.58333333333333337</v>
      </c>
      <c r="U11" s="233" t="s">
        <v>172</v>
      </c>
      <c r="V11" s="234" t="s">
        <v>148</v>
      </c>
      <c r="W11" s="234" t="s">
        <v>132</v>
      </c>
      <c r="X11" s="234" t="s">
        <v>132</v>
      </c>
      <c r="Y11" s="237" t="s">
        <v>113</v>
      </c>
      <c r="Z11" s="237" t="s">
        <v>121</v>
      </c>
      <c r="AA11" s="233" t="s">
        <v>173</v>
      </c>
      <c r="AB11" s="248"/>
    </row>
    <row r="12" spans="1:30" ht="20.100000000000001" customHeight="1">
      <c r="A12" s="281"/>
      <c r="B12" s="279"/>
      <c r="C12" s="2" t="s">
        <v>26</v>
      </c>
      <c r="D12" s="32" t="s">
        <v>23</v>
      </c>
      <c r="E12" s="102">
        <v>22</v>
      </c>
      <c r="F12" s="96">
        <f t="shared" si="1"/>
        <v>4</v>
      </c>
      <c r="G12" s="97">
        <v>4</v>
      </c>
      <c r="H12" s="103">
        <v>25</v>
      </c>
      <c r="I12" s="99">
        <f t="shared" si="2"/>
        <v>5</v>
      </c>
      <c r="J12" s="100">
        <v>1</v>
      </c>
      <c r="K12" s="101">
        <f t="shared" si="3"/>
        <v>4</v>
      </c>
      <c r="L12" s="97">
        <v>4</v>
      </c>
      <c r="M12" s="103">
        <v>26</v>
      </c>
      <c r="N12" s="99">
        <f t="shared" si="4"/>
        <v>5</v>
      </c>
      <c r="O12" s="100">
        <v>1</v>
      </c>
      <c r="P12" s="100">
        <v>1</v>
      </c>
      <c r="Q12" s="101">
        <f t="shared" si="5"/>
        <v>3</v>
      </c>
      <c r="R12" s="97">
        <v>3</v>
      </c>
      <c r="S12" s="259" t="s">
        <v>104</v>
      </c>
      <c r="T12" s="236">
        <v>0.58333333333333337</v>
      </c>
      <c r="U12" s="233" t="s">
        <v>261</v>
      </c>
      <c r="V12" s="234" t="s">
        <v>148</v>
      </c>
      <c r="W12" s="234" t="s">
        <v>132</v>
      </c>
      <c r="X12" s="234" t="s">
        <v>132</v>
      </c>
      <c r="Y12" s="237" t="s">
        <v>113</v>
      </c>
      <c r="Z12" s="237" t="s">
        <v>262</v>
      </c>
      <c r="AA12" s="233" t="s">
        <v>263</v>
      </c>
      <c r="AB12" s="248"/>
    </row>
    <row r="13" spans="1:30" ht="20.100000000000001" customHeight="1">
      <c r="A13" s="281"/>
      <c r="B13" s="279"/>
      <c r="C13" s="2" t="s">
        <v>26</v>
      </c>
      <c r="D13" s="32" t="s">
        <v>24</v>
      </c>
      <c r="E13" s="102">
        <v>17</v>
      </c>
      <c r="F13" s="96">
        <f t="shared" si="1"/>
        <v>3</v>
      </c>
      <c r="G13" s="97">
        <v>3</v>
      </c>
      <c r="H13" s="103">
        <v>21</v>
      </c>
      <c r="I13" s="99">
        <f t="shared" si="2"/>
        <v>4</v>
      </c>
      <c r="J13" s="100">
        <v>1</v>
      </c>
      <c r="K13" s="101">
        <f t="shared" si="3"/>
        <v>3</v>
      </c>
      <c r="L13" s="97">
        <v>3</v>
      </c>
      <c r="M13" s="103">
        <v>22</v>
      </c>
      <c r="N13" s="99">
        <f t="shared" si="4"/>
        <v>4</v>
      </c>
      <c r="O13" s="100">
        <v>0</v>
      </c>
      <c r="P13" s="100">
        <v>0</v>
      </c>
      <c r="Q13" s="101">
        <f t="shared" si="5"/>
        <v>4</v>
      </c>
      <c r="R13" s="97">
        <v>4</v>
      </c>
      <c r="S13" s="259" t="s">
        <v>104</v>
      </c>
      <c r="T13" s="236">
        <v>0.58333333333333337</v>
      </c>
      <c r="U13" s="233" t="s">
        <v>164</v>
      </c>
      <c r="V13" s="234" t="s">
        <v>112</v>
      </c>
      <c r="W13" s="234" t="s">
        <v>112</v>
      </c>
      <c r="X13" s="234" t="s">
        <v>112</v>
      </c>
      <c r="Y13" s="233" t="s">
        <v>133</v>
      </c>
      <c r="Z13" s="237" t="s">
        <v>128</v>
      </c>
      <c r="AA13" s="233" t="s">
        <v>134</v>
      </c>
      <c r="AB13" s="248"/>
    </row>
    <row r="14" spans="1:30" ht="20.100000000000001" customHeight="1">
      <c r="A14" s="281"/>
      <c r="B14" s="279"/>
      <c r="C14" s="2" t="s">
        <v>26</v>
      </c>
      <c r="D14" s="32" t="s">
        <v>25</v>
      </c>
      <c r="E14" s="102">
        <v>16</v>
      </c>
      <c r="F14" s="96">
        <f t="shared" si="1"/>
        <v>3</v>
      </c>
      <c r="G14" s="97">
        <v>3</v>
      </c>
      <c r="H14" s="103">
        <v>20</v>
      </c>
      <c r="I14" s="99">
        <f t="shared" si="2"/>
        <v>4</v>
      </c>
      <c r="J14" s="100">
        <v>0</v>
      </c>
      <c r="K14" s="101">
        <f t="shared" si="3"/>
        <v>4</v>
      </c>
      <c r="L14" s="97">
        <v>4</v>
      </c>
      <c r="M14" s="103">
        <v>21</v>
      </c>
      <c r="N14" s="99">
        <f t="shared" si="4"/>
        <v>4</v>
      </c>
      <c r="O14" s="100">
        <v>0</v>
      </c>
      <c r="P14" s="100">
        <v>1</v>
      </c>
      <c r="Q14" s="101">
        <f t="shared" si="5"/>
        <v>3</v>
      </c>
      <c r="R14" s="97">
        <v>3</v>
      </c>
      <c r="S14" s="259" t="s">
        <v>104</v>
      </c>
      <c r="T14" s="233" t="s">
        <v>101</v>
      </c>
      <c r="U14" s="233" t="s">
        <v>101</v>
      </c>
      <c r="V14" s="234" t="s">
        <v>132</v>
      </c>
      <c r="W14" s="234" t="s">
        <v>132</v>
      </c>
      <c r="X14" s="234" t="s">
        <v>112</v>
      </c>
      <c r="Y14" s="237" t="s">
        <v>133</v>
      </c>
      <c r="Z14" s="237" t="s">
        <v>128</v>
      </c>
      <c r="AA14" s="233" t="s">
        <v>134</v>
      </c>
      <c r="AB14" s="249"/>
    </row>
    <row r="15" spans="1:30" ht="20.100000000000001" customHeight="1">
      <c r="A15" s="281"/>
      <c r="B15" s="279" t="s">
        <v>27</v>
      </c>
      <c r="C15" s="284" t="s">
        <v>69</v>
      </c>
      <c r="D15" s="285"/>
      <c r="E15" s="94">
        <f>SUM(E16:E24)</f>
        <v>247</v>
      </c>
      <c r="F15" s="127">
        <f t="shared" ref="F15:R15" si="6">SUM(F16:F24)</f>
        <v>46</v>
      </c>
      <c r="G15" s="128">
        <f t="shared" si="6"/>
        <v>46</v>
      </c>
      <c r="H15" s="113">
        <f t="shared" si="6"/>
        <v>245</v>
      </c>
      <c r="I15" s="94">
        <f t="shared" si="6"/>
        <v>45</v>
      </c>
      <c r="J15" s="94">
        <f t="shared" si="6"/>
        <v>11</v>
      </c>
      <c r="K15" s="127">
        <f t="shared" si="6"/>
        <v>34</v>
      </c>
      <c r="L15" s="128">
        <f t="shared" si="6"/>
        <v>34</v>
      </c>
      <c r="M15" s="113">
        <f t="shared" si="6"/>
        <v>259</v>
      </c>
      <c r="N15" s="94">
        <f t="shared" si="6"/>
        <v>49</v>
      </c>
      <c r="O15" s="94">
        <f t="shared" si="6"/>
        <v>13</v>
      </c>
      <c r="P15" s="94">
        <f t="shared" si="6"/>
        <v>10</v>
      </c>
      <c r="Q15" s="127">
        <f t="shared" si="6"/>
        <v>26</v>
      </c>
      <c r="R15" s="128">
        <f t="shared" si="6"/>
        <v>20</v>
      </c>
      <c r="S15" s="260"/>
      <c r="T15" s="238"/>
      <c r="U15" s="238"/>
      <c r="V15" s="239"/>
      <c r="W15" s="239"/>
      <c r="X15" s="240"/>
      <c r="Y15" s="241"/>
      <c r="Z15" s="241"/>
      <c r="AA15" s="238"/>
      <c r="AB15" s="246"/>
    </row>
    <row r="16" spans="1:30" ht="20.100000000000001" customHeight="1">
      <c r="A16" s="281"/>
      <c r="B16" s="279"/>
      <c r="C16" s="2" t="s">
        <v>26</v>
      </c>
      <c r="D16" s="32" t="s">
        <v>28</v>
      </c>
      <c r="E16" s="95">
        <v>26</v>
      </c>
      <c r="F16" s="96">
        <f t="shared" si="1"/>
        <v>5</v>
      </c>
      <c r="G16" s="97">
        <v>5</v>
      </c>
      <c r="H16" s="98">
        <v>28</v>
      </c>
      <c r="I16" s="99">
        <f>INT(H16*0.2)</f>
        <v>5</v>
      </c>
      <c r="J16" s="100">
        <v>5</v>
      </c>
      <c r="K16" s="101">
        <f>I16-J16</f>
        <v>0</v>
      </c>
      <c r="L16" s="97">
        <v>0</v>
      </c>
      <c r="M16" s="98">
        <v>30</v>
      </c>
      <c r="N16" s="99">
        <f>INT(M16*0.2)</f>
        <v>6</v>
      </c>
      <c r="O16" s="100">
        <v>5</v>
      </c>
      <c r="P16" s="100">
        <v>1</v>
      </c>
      <c r="Q16" s="101">
        <f>N16-O16-P16</f>
        <v>0</v>
      </c>
      <c r="R16" s="97">
        <v>0</v>
      </c>
      <c r="S16" s="259" t="s">
        <v>105</v>
      </c>
      <c r="T16" s="233" t="s">
        <v>101</v>
      </c>
      <c r="U16" s="233" t="s">
        <v>228</v>
      </c>
      <c r="V16" s="234" t="s">
        <v>132</v>
      </c>
      <c r="W16" s="234" t="s">
        <v>132</v>
      </c>
      <c r="X16" s="234" t="s">
        <v>132</v>
      </c>
      <c r="Y16" s="234" t="s">
        <v>141</v>
      </c>
      <c r="Z16" s="235" t="s">
        <v>142</v>
      </c>
      <c r="AA16" s="233" t="s">
        <v>143</v>
      </c>
      <c r="AB16" s="248"/>
    </row>
    <row r="17" spans="1:28" ht="20.100000000000001" customHeight="1">
      <c r="A17" s="281"/>
      <c r="B17" s="279"/>
      <c r="C17" s="2" t="s">
        <v>26</v>
      </c>
      <c r="D17" s="32" t="s">
        <v>29</v>
      </c>
      <c r="E17" s="95">
        <v>29</v>
      </c>
      <c r="F17" s="96">
        <f t="shared" si="1"/>
        <v>5</v>
      </c>
      <c r="G17" s="97">
        <v>5</v>
      </c>
      <c r="H17" s="98">
        <v>32</v>
      </c>
      <c r="I17" s="99">
        <f t="shared" ref="I17:I26" si="7">INT(H17*0.2)</f>
        <v>6</v>
      </c>
      <c r="J17" s="100">
        <v>0</v>
      </c>
      <c r="K17" s="101">
        <f t="shared" ref="K17:K24" si="8">I17-J17</f>
        <v>6</v>
      </c>
      <c r="L17" s="97">
        <v>6</v>
      </c>
      <c r="M17" s="98">
        <v>34</v>
      </c>
      <c r="N17" s="99">
        <f t="shared" ref="N17:N26" si="9">INT(M17*0.2)</f>
        <v>6</v>
      </c>
      <c r="O17" s="100">
        <v>0</v>
      </c>
      <c r="P17" s="100">
        <v>4</v>
      </c>
      <c r="Q17" s="101">
        <f t="shared" ref="Q17:Q24" si="10">N17-O17-P17</f>
        <v>2</v>
      </c>
      <c r="R17" s="97">
        <v>2</v>
      </c>
      <c r="S17" s="259" t="s">
        <v>105</v>
      </c>
      <c r="T17" s="236">
        <v>0.58333333333333337</v>
      </c>
      <c r="U17" s="233" t="s">
        <v>190</v>
      </c>
      <c r="V17" s="234" t="s">
        <v>153</v>
      </c>
      <c r="W17" s="234" t="s">
        <v>132</v>
      </c>
      <c r="X17" s="234" t="s">
        <v>132</v>
      </c>
      <c r="Y17" s="234" t="s">
        <v>113</v>
      </c>
      <c r="Z17" s="234" t="s">
        <v>114</v>
      </c>
      <c r="AA17" s="233" t="s">
        <v>191</v>
      </c>
      <c r="AB17" s="249"/>
    </row>
    <row r="18" spans="1:28" ht="20.100000000000001" customHeight="1">
      <c r="A18" s="281"/>
      <c r="B18" s="279"/>
      <c r="C18" s="2" t="s">
        <v>26</v>
      </c>
      <c r="D18" s="32" t="s">
        <v>30</v>
      </c>
      <c r="E18" s="95">
        <v>37</v>
      </c>
      <c r="F18" s="96">
        <f t="shared" si="1"/>
        <v>7</v>
      </c>
      <c r="G18" s="97">
        <v>7</v>
      </c>
      <c r="H18" s="98">
        <v>41</v>
      </c>
      <c r="I18" s="99">
        <f t="shared" si="7"/>
        <v>8</v>
      </c>
      <c r="J18" s="100">
        <v>1</v>
      </c>
      <c r="K18" s="101">
        <f t="shared" si="8"/>
        <v>7</v>
      </c>
      <c r="L18" s="97">
        <v>7</v>
      </c>
      <c r="M18" s="98">
        <v>43</v>
      </c>
      <c r="N18" s="99">
        <f t="shared" si="9"/>
        <v>8</v>
      </c>
      <c r="O18" s="100">
        <v>3</v>
      </c>
      <c r="P18" s="100">
        <v>4</v>
      </c>
      <c r="Q18" s="101">
        <f t="shared" si="10"/>
        <v>1</v>
      </c>
      <c r="R18" s="97">
        <v>1</v>
      </c>
      <c r="S18" s="259" t="s">
        <v>104</v>
      </c>
      <c r="T18" s="233" t="s">
        <v>101</v>
      </c>
      <c r="U18" s="233" t="s">
        <v>101</v>
      </c>
      <c r="V18" s="234" t="s">
        <v>132</v>
      </c>
      <c r="W18" s="234" t="s">
        <v>132</v>
      </c>
      <c r="X18" s="234" t="s">
        <v>153</v>
      </c>
      <c r="Y18" s="237" t="s">
        <v>133</v>
      </c>
      <c r="Z18" s="237" t="s">
        <v>128</v>
      </c>
      <c r="AA18" s="233" t="s">
        <v>175</v>
      </c>
      <c r="AB18" s="249"/>
    </row>
    <row r="19" spans="1:28" ht="20.100000000000001" customHeight="1">
      <c r="A19" s="281"/>
      <c r="B19" s="279"/>
      <c r="C19" s="2" t="s">
        <v>26</v>
      </c>
      <c r="D19" s="32" t="s">
        <v>31</v>
      </c>
      <c r="E19" s="95">
        <v>20</v>
      </c>
      <c r="F19" s="96">
        <f t="shared" si="1"/>
        <v>4</v>
      </c>
      <c r="G19" s="97">
        <v>4</v>
      </c>
      <c r="H19" s="98">
        <v>22</v>
      </c>
      <c r="I19" s="99">
        <f t="shared" si="7"/>
        <v>4</v>
      </c>
      <c r="J19" s="100">
        <v>0</v>
      </c>
      <c r="K19" s="101">
        <f t="shared" si="8"/>
        <v>4</v>
      </c>
      <c r="L19" s="97">
        <v>4</v>
      </c>
      <c r="M19" s="98">
        <v>23</v>
      </c>
      <c r="N19" s="99">
        <f t="shared" si="9"/>
        <v>4</v>
      </c>
      <c r="O19" s="100">
        <v>1</v>
      </c>
      <c r="P19" s="100">
        <v>0</v>
      </c>
      <c r="Q19" s="101">
        <f t="shared" si="10"/>
        <v>3</v>
      </c>
      <c r="R19" s="97">
        <v>3</v>
      </c>
      <c r="S19" s="259" t="s">
        <v>104</v>
      </c>
      <c r="T19" s="233" t="s">
        <v>101</v>
      </c>
      <c r="U19" s="233" t="s">
        <v>101</v>
      </c>
      <c r="V19" s="234" t="s">
        <v>112</v>
      </c>
      <c r="W19" s="234" t="s">
        <v>112</v>
      </c>
      <c r="X19" s="234" t="s">
        <v>112</v>
      </c>
      <c r="Y19" s="237" t="s">
        <v>141</v>
      </c>
      <c r="Z19" s="237" t="s">
        <v>128</v>
      </c>
      <c r="AA19" s="233" t="s">
        <v>203</v>
      </c>
      <c r="AB19" s="249"/>
    </row>
    <row r="20" spans="1:28" ht="20.100000000000001" customHeight="1">
      <c r="A20" s="281"/>
      <c r="B20" s="279"/>
      <c r="C20" s="2" t="s">
        <v>26</v>
      </c>
      <c r="D20" s="32" t="s">
        <v>32</v>
      </c>
      <c r="E20" s="95">
        <v>23</v>
      </c>
      <c r="F20" s="96">
        <f t="shared" si="1"/>
        <v>4</v>
      </c>
      <c r="G20" s="97">
        <v>4</v>
      </c>
      <c r="H20" s="98">
        <v>26</v>
      </c>
      <c r="I20" s="99">
        <f t="shared" si="7"/>
        <v>5</v>
      </c>
      <c r="J20" s="100">
        <v>1</v>
      </c>
      <c r="K20" s="101">
        <f t="shared" si="8"/>
        <v>4</v>
      </c>
      <c r="L20" s="97">
        <v>4</v>
      </c>
      <c r="M20" s="98">
        <v>27</v>
      </c>
      <c r="N20" s="99">
        <f t="shared" si="9"/>
        <v>5</v>
      </c>
      <c r="O20" s="100">
        <v>2</v>
      </c>
      <c r="P20" s="100">
        <v>0</v>
      </c>
      <c r="Q20" s="101">
        <f t="shared" si="10"/>
        <v>3</v>
      </c>
      <c r="R20" s="97">
        <v>3</v>
      </c>
      <c r="S20" s="259" t="s">
        <v>104</v>
      </c>
      <c r="T20" s="233" t="s">
        <v>101</v>
      </c>
      <c r="U20" s="233" t="s">
        <v>101</v>
      </c>
      <c r="V20" s="234" t="s">
        <v>132</v>
      </c>
      <c r="W20" s="234" t="s">
        <v>132</v>
      </c>
      <c r="X20" s="234" t="s">
        <v>112</v>
      </c>
      <c r="Y20" s="234" t="s">
        <v>141</v>
      </c>
      <c r="Z20" s="235" t="s">
        <v>142</v>
      </c>
      <c r="AA20" s="233" t="s">
        <v>193</v>
      </c>
      <c r="AB20" s="249"/>
    </row>
    <row r="21" spans="1:28" ht="20.100000000000001" customHeight="1">
      <c r="A21" s="281"/>
      <c r="B21" s="279"/>
      <c r="C21" s="2" t="s">
        <v>26</v>
      </c>
      <c r="D21" s="32" t="s">
        <v>33</v>
      </c>
      <c r="E21" s="95">
        <v>31</v>
      </c>
      <c r="F21" s="96">
        <f t="shared" si="1"/>
        <v>6</v>
      </c>
      <c r="G21" s="97">
        <v>6</v>
      </c>
      <c r="H21" s="98">
        <v>34</v>
      </c>
      <c r="I21" s="99">
        <f t="shared" si="7"/>
        <v>6</v>
      </c>
      <c r="J21" s="100">
        <v>0</v>
      </c>
      <c r="K21" s="101">
        <f t="shared" si="8"/>
        <v>6</v>
      </c>
      <c r="L21" s="97">
        <v>6</v>
      </c>
      <c r="M21" s="98">
        <v>36</v>
      </c>
      <c r="N21" s="99">
        <f t="shared" si="9"/>
        <v>7</v>
      </c>
      <c r="O21" s="100">
        <v>0</v>
      </c>
      <c r="P21" s="100">
        <v>1</v>
      </c>
      <c r="Q21" s="101">
        <f t="shared" si="10"/>
        <v>6</v>
      </c>
      <c r="R21" s="97">
        <v>0</v>
      </c>
      <c r="S21" s="259" t="s">
        <v>104</v>
      </c>
      <c r="T21" s="236">
        <v>0.58333333333333337</v>
      </c>
      <c r="U21" s="233" t="s">
        <v>180</v>
      </c>
      <c r="V21" s="234" t="s">
        <v>153</v>
      </c>
      <c r="W21" s="234" t="s">
        <v>132</v>
      </c>
      <c r="X21" s="234" t="s">
        <v>132</v>
      </c>
      <c r="Y21" s="234" t="s">
        <v>113</v>
      </c>
      <c r="Z21" s="235" t="s">
        <v>181</v>
      </c>
      <c r="AA21" s="233" t="s">
        <v>182</v>
      </c>
      <c r="AB21" s="248"/>
    </row>
    <row r="22" spans="1:28" ht="20.100000000000001" customHeight="1">
      <c r="A22" s="281"/>
      <c r="B22" s="279"/>
      <c r="C22" s="2" t="s">
        <v>26</v>
      </c>
      <c r="D22" s="32" t="s">
        <v>34</v>
      </c>
      <c r="E22" s="95">
        <v>30</v>
      </c>
      <c r="F22" s="96">
        <f t="shared" si="1"/>
        <v>6</v>
      </c>
      <c r="G22" s="97">
        <v>6</v>
      </c>
      <c r="H22" s="98">
        <v>33</v>
      </c>
      <c r="I22" s="99">
        <f t="shared" si="7"/>
        <v>6</v>
      </c>
      <c r="J22" s="100">
        <v>3</v>
      </c>
      <c r="K22" s="101">
        <f t="shared" si="8"/>
        <v>3</v>
      </c>
      <c r="L22" s="97">
        <v>3</v>
      </c>
      <c r="M22" s="98">
        <v>35</v>
      </c>
      <c r="N22" s="99">
        <f t="shared" si="9"/>
        <v>7</v>
      </c>
      <c r="O22" s="100">
        <v>1</v>
      </c>
      <c r="P22" s="100">
        <v>0</v>
      </c>
      <c r="Q22" s="101">
        <f t="shared" si="10"/>
        <v>6</v>
      </c>
      <c r="R22" s="97">
        <v>6</v>
      </c>
      <c r="S22" s="259" t="s">
        <v>104</v>
      </c>
      <c r="T22" s="236">
        <v>0.5</v>
      </c>
      <c r="U22" s="233" t="s">
        <v>242</v>
      </c>
      <c r="V22" s="234" t="s">
        <v>112</v>
      </c>
      <c r="W22" s="234" t="s">
        <v>112</v>
      </c>
      <c r="X22" s="234" t="s">
        <v>112</v>
      </c>
      <c r="Y22" s="237" t="s">
        <v>141</v>
      </c>
      <c r="Z22" s="237" t="s">
        <v>142</v>
      </c>
      <c r="AA22" s="233" t="s">
        <v>243</v>
      </c>
      <c r="AB22" s="248"/>
    </row>
    <row r="23" spans="1:28" ht="20.100000000000001" customHeight="1">
      <c r="A23" s="281"/>
      <c r="B23" s="279"/>
      <c r="C23" s="2" t="s">
        <v>26</v>
      </c>
      <c r="D23" s="32" t="s">
        <v>35</v>
      </c>
      <c r="E23" s="102">
        <v>24</v>
      </c>
      <c r="F23" s="96">
        <f t="shared" si="1"/>
        <v>4</v>
      </c>
      <c r="G23" s="97">
        <v>4</v>
      </c>
      <c r="H23" s="103">
        <v>0</v>
      </c>
      <c r="I23" s="99">
        <f t="shared" si="7"/>
        <v>0</v>
      </c>
      <c r="J23" s="100">
        <v>0</v>
      </c>
      <c r="K23" s="101">
        <f t="shared" si="8"/>
        <v>0</v>
      </c>
      <c r="L23" s="97">
        <v>0</v>
      </c>
      <c r="M23" s="103">
        <v>0</v>
      </c>
      <c r="N23" s="99">
        <f t="shared" si="9"/>
        <v>0</v>
      </c>
      <c r="O23" s="100">
        <v>0</v>
      </c>
      <c r="P23" s="100">
        <v>0</v>
      </c>
      <c r="Q23" s="101">
        <f t="shared" si="10"/>
        <v>0</v>
      </c>
      <c r="R23" s="97">
        <v>0</v>
      </c>
      <c r="S23" s="259" t="s">
        <v>104</v>
      </c>
      <c r="T23" s="236">
        <v>0.41666666666666669</v>
      </c>
      <c r="U23" s="233" t="s">
        <v>184</v>
      </c>
      <c r="V23" s="234" t="s">
        <v>111</v>
      </c>
      <c r="W23" s="234" t="s">
        <v>112</v>
      </c>
      <c r="X23" s="234" t="s">
        <v>112</v>
      </c>
      <c r="Y23" s="237" t="s">
        <v>185</v>
      </c>
      <c r="Z23" s="237" t="s">
        <v>186</v>
      </c>
      <c r="AA23" s="233" t="s">
        <v>187</v>
      </c>
      <c r="AB23" s="248"/>
    </row>
    <row r="24" spans="1:28" ht="20.100000000000001" customHeight="1">
      <c r="A24" s="281"/>
      <c r="B24" s="279"/>
      <c r="C24" s="2" t="s">
        <v>26</v>
      </c>
      <c r="D24" s="32" t="s">
        <v>36</v>
      </c>
      <c r="E24" s="102">
        <v>27</v>
      </c>
      <c r="F24" s="96">
        <f t="shared" si="1"/>
        <v>5</v>
      </c>
      <c r="G24" s="97">
        <v>5</v>
      </c>
      <c r="H24" s="103">
        <v>29</v>
      </c>
      <c r="I24" s="99">
        <f t="shared" si="7"/>
        <v>5</v>
      </c>
      <c r="J24" s="100">
        <v>1</v>
      </c>
      <c r="K24" s="101">
        <f t="shared" si="8"/>
        <v>4</v>
      </c>
      <c r="L24" s="97">
        <v>4</v>
      </c>
      <c r="M24" s="103">
        <v>31</v>
      </c>
      <c r="N24" s="99">
        <f t="shared" si="9"/>
        <v>6</v>
      </c>
      <c r="O24" s="100">
        <v>1</v>
      </c>
      <c r="P24" s="100">
        <v>0</v>
      </c>
      <c r="Q24" s="101">
        <f t="shared" si="10"/>
        <v>5</v>
      </c>
      <c r="R24" s="97">
        <v>5</v>
      </c>
      <c r="S24" s="259" t="s">
        <v>104</v>
      </c>
      <c r="T24" s="236">
        <v>0.41666666666666669</v>
      </c>
      <c r="U24" s="233" t="s">
        <v>177</v>
      </c>
      <c r="V24" s="234" t="s">
        <v>132</v>
      </c>
      <c r="W24" s="234" t="s">
        <v>132</v>
      </c>
      <c r="X24" s="234" t="s">
        <v>132</v>
      </c>
      <c r="Y24" s="237" t="s">
        <v>133</v>
      </c>
      <c r="Z24" s="237" t="s">
        <v>128</v>
      </c>
      <c r="AA24" s="233" t="s">
        <v>178</v>
      </c>
      <c r="AB24" s="248"/>
    </row>
    <row r="25" spans="1:28" ht="20.100000000000001" customHeight="1">
      <c r="A25" s="281"/>
      <c r="B25" s="279" t="s">
        <v>43</v>
      </c>
      <c r="C25" s="284" t="s">
        <v>69</v>
      </c>
      <c r="D25" s="285"/>
      <c r="E25" s="94">
        <f>SUM(E26:E31)</f>
        <v>87</v>
      </c>
      <c r="F25" s="127">
        <f t="shared" ref="F25:R25" si="11">SUM(F26:F31)</f>
        <v>16</v>
      </c>
      <c r="G25" s="128">
        <f t="shared" si="11"/>
        <v>16</v>
      </c>
      <c r="H25" s="113">
        <f t="shared" si="11"/>
        <v>108</v>
      </c>
      <c r="I25" s="94">
        <f t="shared" si="11"/>
        <v>20</v>
      </c>
      <c r="J25" s="94">
        <f t="shared" si="11"/>
        <v>3</v>
      </c>
      <c r="K25" s="127">
        <f t="shared" si="11"/>
        <v>17</v>
      </c>
      <c r="L25" s="128">
        <f t="shared" si="11"/>
        <v>17</v>
      </c>
      <c r="M25" s="113">
        <f t="shared" si="11"/>
        <v>113</v>
      </c>
      <c r="N25" s="94">
        <f t="shared" si="11"/>
        <v>20</v>
      </c>
      <c r="O25" s="94">
        <f t="shared" si="11"/>
        <v>2</v>
      </c>
      <c r="P25" s="94">
        <f t="shared" si="11"/>
        <v>1</v>
      </c>
      <c r="Q25" s="127">
        <f t="shared" si="11"/>
        <v>17</v>
      </c>
      <c r="R25" s="128">
        <f t="shared" si="11"/>
        <v>17</v>
      </c>
      <c r="S25" s="261"/>
      <c r="T25" s="239"/>
      <c r="U25" s="239"/>
      <c r="V25" s="239"/>
      <c r="W25" s="239"/>
      <c r="X25" s="240"/>
      <c r="Y25" s="241"/>
      <c r="Z25" s="241"/>
      <c r="AA25" s="238"/>
      <c r="AB25" s="246"/>
    </row>
    <row r="26" spans="1:28" s="26" customFormat="1" ht="20.100000000000001" customHeight="1">
      <c r="A26" s="281"/>
      <c r="B26" s="279"/>
      <c r="C26" s="19" t="s">
        <v>11</v>
      </c>
      <c r="D26" s="33" t="s">
        <v>37</v>
      </c>
      <c r="E26" s="104">
        <v>22</v>
      </c>
      <c r="F26" s="105">
        <f>INT(E26*0.2)</f>
        <v>4</v>
      </c>
      <c r="G26" s="106"/>
      <c r="H26" s="107">
        <v>28</v>
      </c>
      <c r="I26" s="99">
        <f t="shared" si="7"/>
        <v>5</v>
      </c>
      <c r="J26" s="108">
        <v>0</v>
      </c>
      <c r="K26" s="109">
        <f>I26-J28</f>
        <v>4</v>
      </c>
      <c r="L26" s="106"/>
      <c r="M26" s="107">
        <v>29</v>
      </c>
      <c r="N26" s="99">
        <f t="shared" si="9"/>
        <v>5</v>
      </c>
      <c r="O26" s="108">
        <v>0</v>
      </c>
      <c r="P26" s="108">
        <v>0</v>
      </c>
      <c r="Q26" s="109">
        <f>N26-O27</f>
        <v>4</v>
      </c>
      <c r="R26" s="106"/>
      <c r="S26" s="262" t="s">
        <v>104</v>
      </c>
      <c r="T26" s="239"/>
      <c r="U26" s="239"/>
      <c r="V26" s="239"/>
      <c r="W26" s="239"/>
      <c r="X26" s="240"/>
      <c r="Y26" s="241"/>
      <c r="Z26" s="241"/>
      <c r="AA26" s="238"/>
      <c r="AB26" s="246"/>
    </row>
    <row r="27" spans="1:28" ht="20.100000000000001" customHeight="1">
      <c r="A27" s="281"/>
      <c r="B27" s="279"/>
      <c r="C27" s="19" t="s">
        <v>11</v>
      </c>
      <c r="D27" s="33" t="s">
        <v>38</v>
      </c>
      <c r="E27" s="104"/>
      <c r="F27" s="96"/>
      <c r="G27" s="110">
        <v>2</v>
      </c>
      <c r="H27" s="107"/>
      <c r="I27" s="111"/>
      <c r="J27" s="108">
        <v>0</v>
      </c>
      <c r="K27" s="109"/>
      <c r="L27" s="110">
        <v>2</v>
      </c>
      <c r="M27" s="107"/>
      <c r="N27" s="111"/>
      <c r="O27" s="108">
        <v>1</v>
      </c>
      <c r="P27" s="108">
        <v>0</v>
      </c>
      <c r="Q27" s="109"/>
      <c r="R27" s="110">
        <v>2</v>
      </c>
      <c r="S27" s="259" t="s">
        <v>104</v>
      </c>
      <c r="T27" s="242">
        <v>0.58333333333333337</v>
      </c>
      <c r="U27" s="233" t="s">
        <v>208</v>
      </c>
      <c r="V27" s="234" t="s">
        <v>132</v>
      </c>
      <c r="W27" s="234" t="s">
        <v>132</v>
      </c>
      <c r="X27" s="234" t="s">
        <v>132</v>
      </c>
      <c r="Y27" s="237" t="s">
        <v>141</v>
      </c>
      <c r="Z27" s="235" t="s">
        <v>142</v>
      </c>
      <c r="AA27" s="233" t="s">
        <v>209</v>
      </c>
      <c r="AB27" s="249"/>
    </row>
    <row r="28" spans="1:28" ht="20.100000000000001" customHeight="1">
      <c r="A28" s="281"/>
      <c r="B28" s="279"/>
      <c r="C28" s="19" t="s">
        <v>11</v>
      </c>
      <c r="D28" s="33" t="s">
        <v>42</v>
      </c>
      <c r="E28" s="104"/>
      <c r="F28" s="96"/>
      <c r="G28" s="110">
        <v>2</v>
      </c>
      <c r="H28" s="107"/>
      <c r="I28" s="111"/>
      <c r="J28" s="108">
        <v>1</v>
      </c>
      <c r="K28" s="109"/>
      <c r="L28" s="110">
        <v>2</v>
      </c>
      <c r="M28" s="107"/>
      <c r="N28" s="111"/>
      <c r="O28" s="108">
        <v>0</v>
      </c>
      <c r="P28" s="108">
        <v>0</v>
      </c>
      <c r="Q28" s="109"/>
      <c r="R28" s="110">
        <v>2</v>
      </c>
      <c r="S28" s="259" t="s">
        <v>104</v>
      </c>
      <c r="T28" s="242">
        <v>0.58333333333333337</v>
      </c>
      <c r="U28" s="234" t="s">
        <v>258</v>
      </c>
      <c r="V28" s="234" t="s">
        <v>132</v>
      </c>
      <c r="W28" s="234" t="s">
        <v>132</v>
      </c>
      <c r="X28" s="234" t="s">
        <v>132</v>
      </c>
      <c r="Y28" s="234" t="s">
        <v>141</v>
      </c>
      <c r="Z28" s="235" t="s">
        <v>142</v>
      </c>
      <c r="AA28" s="233" t="s">
        <v>259</v>
      </c>
      <c r="AB28" s="249"/>
    </row>
    <row r="29" spans="1:28" ht="20.100000000000001" customHeight="1">
      <c r="A29" s="281"/>
      <c r="B29" s="279"/>
      <c r="C29" s="2" t="s">
        <v>11</v>
      </c>
      <c r="D29" s="32" t="s">
        <v>39</v>
      </c>
      <c r="E29" s="102">
        <v>18</v>
      </c>
      <c r="F29" s="96">
        <f t="shared" si="1"/>
        <v>3</v>
      </c>
      <c r="G29" s="97">
        <v>3</v>
      </c>
      <c r="H29" s="103">
        <v>22</v>
      </c>
      <c r="I29" s="111">
        <f t="shared" ref="I29:I31" si="12">INT(H29*0.2)</f>
        <v>4</v>
      </c>
      <c r="J29" s="100">
        <v>0</v>
      </c>
      <c r="K29" s="109">
        <f t="shared" ref="K29:K31" si="13">I29-J29</f>
        <v>4</v>
      </c>
      <c r="L29" s="97">
        <v>4</v>
      </c>
      <c r="M29" s="103">
        <v>23</v>
      </c>
      <c r="N29" s="111">
        <f t="shared" ref="N29:N31" si="14">INT(M29*0.2)</f>
        <v>4</v>
      </c>
      <c r="O29" s="100">
        <v>0</v>
      </c>
      <c r="P29" s="100">
        <v>1</v>
      </c>
      <c r="Q29" s="109">
        <f t="shared" ref="Q29:Q31" si="15">N29-O29-P29</f>
        <v>3</v>
      </c>
      <c r="R29" s="97">
        <v>3</v>
      </c>
      <c r="S29" s="259" t="s">
        <v>104</v>
      </c>
      <c r="T29" s="233" t="s">
        <v>101</v>
      </c>
      <c r="U29" s="234" t="s">
        <v>167</v>
      </c>
      <c r="V29" s="234" t="s">
        <v>112</v>
      </c>
      <c r="W29" s="234" t="s">
        <v>112</v>
      </c>
      <c r="X29" s="234" t="s">
        <v>112</v>
      </c>
      <c r="Y29" s="234" t="s">
        <v>168</v>
      </c>
      <c r="Z29" s="235" t="s">
        <v>169</v>
      </c>
      <c r="AA29" s="233" t="s">
        <v>170</v>
      </c>
      <c r="AB29" s="248"/>
    </row>
    <row r="30" spans="1:28" ht="20.100000000000001" customHeight="1">
      <c r="A30" s="281"/>
      <c r="B30" s="279"/>
      <c r="C30" s="2" t="s">
        <v>11</v>
      </c>
      <c r="D30" s="32" t="s">
        <v>40</v>
      </c>
      <c r="E30" s="102">
        <v>22</v>
      </c>
      <c r="F30" s="96">
        <f t="shared" si="1"/>
        <v>4</v>
      </c>
      <c r="G30" s="97">
        <v>4</v>
      </c>
      <c r="H30" s="103">
        <v>27</v>
      </c>
      <c r="I30" s="111">
        <f t="shared" si="12"/>
        <v>5</v>
      </c>
      <c r="J30" s="100">
        <v>2</v>
      </c>
      <c r="K30" s="109">
        <f t="shared" si="13"/>
        <v>3</v>
      </c>
      <c r="L30" s="97">
        <v>3</v>
      </c>
      <c r="M30" s="103">
        <v>28</v>
      </c>
      <c r="N30" s="111">
        <f>INT(M30*0.2)</f>
        <v>5</v>
      </c>
      <c r="O30" s="100">
        <v>1</v>
      </c>
      <c r="P30" s="100">
        <v>0</v>
      </c>
      <c r="Q30" s="109">
        <f t="shared" si="15"/>
        <v>4</v>
      </c>
      <c r="R30" s="97">
        <v>4</v>
      </c>
      <c r="S30" s="259" t="s">
        <v>104</v>
      </c>
      <c r="T30" s="242">
        <v>0.41666666666666669</v>
      </c>
      <c r="U30" s="234" t="s">
        <v>195</v>
      </c>
      <c r="V30" s="234" t="s">
        <v>132</v>
      </c>
      <c r="W30" s="234" t="s">
        <v>132</v>
      </c>
      <c r="X30" s="234" t="s">
        <v>112</v>
      </c>
      <c r="Y30" s="237" t="s">
        <v>133</v>
      </c>
      <c r="Z30" s="237" t="s">
        <v>128</v>
      </c>
      <c r="AA30" s="233" t="s">
        <v>196</v>
      </c>
      <c r="AB30" s="248"/>
    </row>
    <row r="31" spans="1:28" ht="20.100000000000001" customHeight="1">
      <c r="A31" s="281"/>
      <c r="B31" s="279"/>
      <c r="C31" s="2" t="s">
        <v>11</v>
      </c>
      <c r="D31" s="32" t="s">
        <v>41</v>
      </c>
      <c r="E31" s="102">
        <v>25</v>
      </c>
      <c r="F31" s="96">
        <f t="shared" si="1"/>
        <v>5</v>
      </c>
      <c r="G31" s="97">
        <v>5</v>
      </c>
      <c r="H31" s="103">
        <v>31</v>
      </c>
      <c r="I31" s="111">
        <f t="shared" si="12"/>
        <v>6</v>
      </c>
      <c r="J31" s="100">
        <v>0</v>
      </c>
      <c r="K31" s="109">
        <f t="shared" si="13"/>
        <v>6</v>
      </c>
      <c r="L31" s="97">
        <v>6</v>
      </c>
      <c r="M31" s="103">
        <v>33</v>
      </c>
      <c r="N31" s="111">
        <f t="shared" si="14"/>
        <v>6</v>
      </c>
      <c r="O31" s="100">
        <v>0</v>
      </c>
      <c r="P31" s="100">
        <v>0</v>
      </c>
      <c r="Q31" s="109">
        <f t="shared" si="15"/>
        <v>6</v>
      </c>
      <c r="R31" s="97">
        <v>6</v>
      </c>
      <c r="S31" s="259" t="s">
        <v>104</v>
      </c>
      <c r="T31" s="242">
        <v>0.58333333333333337</v>
      </c>
      <c r="U31" s="234" t="s">
        <v>222</v>
      </c>
      <c r="V31" s="243" t="s">
        <v>148</v>
      </c>
      <c r="W31" s="234" t="s">
        <v>132</v>
      </c>
      <c r="X31" s="234" t="s">
        <v>132</v>
      </c>
      <c r="Y31" s="237" t="s">
        <v>113</v>
      </c>
      <c r="Z31" s="237" t="s">
        <v>223</v>
      </c>
      <c r="AA31" s="233" t="s">
        <v>224</v>
      </c>
      <c r="AB31" s="248"/>
    </row>
    <row r="32" spans="1:28" ht="20.100000000000001" customHeight="1">
      <c r="A32" s="281"/>
      <c r="B32" s="279" t="s">
        <v>44</v>
      </c>
      <c r="C32" s="284" t="s">
        <v>69</v>
      </c>
      <c r="D32" s="285"/>
      <c r="E32" s="94">
        <v>17</v>
      </c>
      <c r="F32" s="112">
        <f t="shared" si="1"/>
        <v>3</v>
      </c>
      <c r="G32" s="106">
        <v>3</v>
      </c>
      <c r="H32" s="113">
        <v>21</v>
      </c>
      <c r="I32" s="114">
        <v>4</v>
      </c>
      <c r="J32" s="114">
        <v>0</v>
      </c>
      <c r="K32" s="115">
        <v>4</v>
      </c>
      <c r="L32" s="116">
        <v>4</v>
      </c>
      <c r="M32" s="113">
        <v>22</v>
      </c>
      <c r="N32" s="114">
        <f>INT(M32*0.2)</f>
        <v>4</v>
      </c>
      <c r="O32" s="114">
        <v>2</v>
      </c>
      <c r="P32" s="114">
        <v>2</v>
      </c>
      <c r="Q32" s="115">
        <v>0</v>
      </c>
      <c r="R32" s="116">
        <v>0</v>
      </c>
      <c r="S32" s="261"/>
      <c r="T32" s="239"/>
      <c r="U32" s="239"/>
      <c r="V32" s="239"/>
      <c r="W32" s="239"/>
      <c r="X32" s="239"/>
      <c r="Y32" s="241"/>
      <c r="Z32" s="241"/>
      <c r="AA32" s="238"/>
      <c r="AB32" s="246"/>
    </row>
    <row r="33" spans="1:28" ht="29.25" customHeight="1">
      <c r="A33" s="281"/>
      <c r="B33" s="279"/>
      <c r="C33" s="2" t="s">
        <v>11</v>
      </c>
      <c r="D33" s="33" t="s">
        <v>45</v>
      </c>
      <c r="E33" s="104">
        <v>17</v>
      </c>
      <c r="F33" s="96">
        <f t="shared" si="1"/>
        <v>3</v>
      </c>
      <c r="G33" s="110">
        <v>3</v>
      </c>
      <c r="H33" s="107">
        <v>21</v>
      </c>
      <c r="I33" s="111">
        <f>INT(H33*0.2)</f>
        <v>4</v>
      </c>
      <c r="J33" s="108">
        <v>0</v>
      </c>
      <c r="K33" s="109">
        <v>4</v>
      </c>
      <c r="L33" s="110">
        <v>4</v>
      </c>
      <c r="M33" s="107">
        <v>22</v>
      </c>
      <c r="N33" s="111">
        <v>4</v>
      </c>
      <c r="O33" s="108">
        <v>2</v>
      </c>
      <c r="P33" s="108">
        <v>2</v>
      </c>
      <c r="Q33" s="109">
        <v>0</v>
      </c>
      <c r="R33" s="110">
        <v>0</v>
      </c>
      <c r="S33" s="259" t="s">
        <v>104</v>
      </c>
      <c r="T33" s="233" t="s">
        <v>276</v>
      </c>
      <c r="U33" s="244" t="s">
        <v>284</v>
      </c>
      <c r="V33" s="234" t="s">
        <v>132</v>
      </c>
      <c r="W33" s="234" t="s">
        <v>132</v>
      </c>
      <c r="X33" s="234" t="s">
        <v>132</v>
      </c>
      <c r="Y33" s="237" t="s">
        <v>133</v>
      </c>
      <c r="Z33" s="237" t="s">
        <v>128</v>
      </c>
      <c r="AA33" s="233" t="s">
        <v>280</v>
      </c>
      <c r="AB33" s="248"/>
    </row>
    <row r="34" spans="1:28" ht="20.100000000000001" customHeight="1">
      <c r="A34" s="281"/>
      <c r="B34" s="279" t="s">
        <v>47</v>
      </c>
      <c r="C34" s="284" t="s">
        <v>69</v>
      </c>
      <c r="D34" s="285"/>
      <c r="E34" s="94">
        <f>SUM(E35:E39)</f>
        <v>186</v>
      </c>
      <c r="F34" s="127">
        <f t="shared" ref="F34:R34" si="16">SUM(F35:F39)</f>
        <v>36</v>
      </c>
      <c r="G34" s="128">
        <f t="shared" si="16"/>
        <v>36</v>
      </c>
      <c r="H34" s="113">
        <f t="shared" si="16"/>
        <v>211</v>
      </c>
      <c r="I34" s="94">
        <f t="shared" si="16"/>
        <v>40</v>
      </c>
      <c r="J34" s="94">
        <f t="shared" si="16"/>
        <v>2</v>
      </c>
      <c r="K34" s="127">
        <f t="shared" si="16"/>
        <v>38</v>
      </c>
      <c r="L34" s="128">
        <f t="shared" si="16"/>
        <v>38</v>
      </c>
      <c r="M34" s="113">
        <f t="shared" si="16"/>
        <v>224</v>
      </c>
      <c r="N34" s="94">
        <f t="shared" si="16"/>
        <v>44</v>
      </c>
      <c r="O34" s="94">
        <f t="shared" si="16"/>
        <v>13</v>
      </c>
      <c r="P34" s="94">
        <f t="shared" si="16"/>
        <v>4</v>
      </c>
      <c r="Q34" s="127">
        <f t="shared" si="16"/>
        <v>27</v>
      </c>
      <c r="R34" s="128">
        <f t="shared" si="16"/>
        <v>27</v>
      </c>
      <c r="S34" s="261"/>
      <c r="T34" s="239"/>
      <c r="U34" s="239"/>
      <c r="V34" s="239"/>
      <c r="W34" s="239"/>
      <c r="X34" s="239"/>
      <c r="Y34" s="241"/>
      <c r="Z34" s="241"/>
      <c r="AA34" s="238"/>
      <c r="AB34" s="246"/>
    </row>
    <row r="35" spans="1:28" ht="20.100000000000001" customHeight="1">
      <c r="A35" s="281"/>
      <c r="B35" s="279"/>
      <c r="C35" s="9" t="s">
        <v>11</v>
      </c>
      <c r="D35" s="34" t="s">
        <v>50</v>
      </c>
      <c r="E35" s="118">
        <v>26</v>
      </c>
      <c r="F35" s="96">
        <f t="shared" si="1"/>
        <v>5</v>
      </c>
      <c r="G35" s="119">
        <v>5</v>
      </c>
      <c r="H35" s="120">
        <v>29</v>
      </c>
      <c r="I35" s="111">
        <f t="shared" ref="I35:I55" si="17">INT(H35*0.2)</f>
        <v>5</v>
      </c>
      <c r="J35" s="121">
        <v>0</v>
      </c>
      <c r="K35" s="122">
        <f>I35-J35</f>
        <v>5</v>
      </c>
      <c r="L35" s="119">
        <v>5</v>
      </c>
      <c r="M35" s="120">
        <v>31</v>
      </c>
      <c r="N35" s="123">
        <f>INT(M35*0.2)</f>
        <v>6</v>
      </c>
      <c r="O35" s="121">
        <v>6</v>
      </c>
      <c r="P35" s="121">
        <v>0</v>
      </c>
      <c r="Q35" s="122">
        <f>N35-O35-P35</f>
        <v>0</v>
      </c>
      <c r="R35" s="119">
        <v>0</v>
      </c>
      <c r="S35" s="259" t="s">
        <v>104</v>
      </c>
      <c r="T35" s="242">
        <v>0.41666666666666669</v>
      </c>
      <c r="U35" s="233" t="s">
        <v>198</v>
      </c>
      <c r="V35" s="234" t="s">
        <v>132</v>
      </c>
      <c r="W35" s="234" t="s">
        <v>132</v>
      </c>
      <c r="X35" s="234" t="s">
        <v>132</v>
      </c>
      <c r="Y35" s="237" t="s">
        <v>133</v>
      </c>
      <c r="Z35" s="237" t="s">
        <v>128</v>
      </c>
      <c r="AA35" s="233" t="s">
        <v>193</v>
      </c>
      <c r="AB35" s="248"/>
    </row>
    <row r="36" spans="1:28" ht="20.100000000000001" customHeight="1">
      <c r="A36" s="281"/>
      <c r="B36" s="279"/>
      <c r="C36" s="9" t="s">
        <v>11</v>
      </c>
      <c r="D36" s="34" t="s">
        <v>52</v>
      </c>
      <c r="E36" s="118">
        <v>89</v>
      </c>
      <c r="F36" s="96">
        <f t="shared" si="1"/>
        <v>17</v>
      </c>
      <c r="G36" s="119">
        <v>17</v>
      </c>
      <c r="H36" s="120">
        <v>101</v>
      </c>
      <c r="I36" s="111">
        <f t="shared" si="17"/>
        <v>20</v>
      </c>
      <c r="J36" s="121">
        <v>0</v>
      </c>
      <c r="K36" s="122">
        <f t="shared" ref="K36:K39" si="18">I36-J36</f>
        <v>20</v>
      </c>
      <c r="L36" s="119">
        <v>20</v>
      </c>
      <c r="M36" s="120">
        <v>107</v>
      </c>
      <c r="N36" s="123">
        <f t="shared" ref="N36:N39" si="19">INT(M36*0.2)</f>
        <v>21</v>
      </c>
      <c r="O36" s="121">
        <v>2</v>
      </c>
      <c r="P36" s="121">
        <v>1</v>
      </c>
      <c r="Q36" s="122">
        <f t="shared" ref="Q36:Q39" si="20">N36-O36-P36</f>
        <v>18</v>
      </c>
      <c r="R36" s="119">
        <v>18</v>
      </c>
      <c r="S36" s="259" t="s">
        <v>104</v>
      </c>
      <c r="T36" s="242">
        <v>0.58333333333333337</v>
      </c>
      <c r="U36" s="234" t="s">
        <v>147</v>
      </c>
      <c r="V36" s="234" t="s">
        <v>148</v>
      </c>
      <c r="W36" s="234" t="s">
        <v>112</v>
      </c>
      <c r="X36" s="234" t="s">
        <v>112</v>
      </c>
      <c r="Y36" s="234" t="s">
        <v>113</v>
      </c>
      <c r="Z36" s="235" t="s">
        <v>121</v>
      </c>
      <c r="AA36" s="233" t="s">
        <v>149</v>
      </c>
      <c r="AB36" s="248"/>
    </row>
    <row r="37" spans="1:28" ht="20.100000000000001" customHeight="1">
      <c r="A37" s="281"/>
      <c r="B37" s="279"/>
      <c r="C37" s="9" t="s">
        <v>11</v>
      </c>
      <c r="D37" s="34" t="s">
        <v>51</v>
      </c>
      <c r="E37" s="118">
        <v>21</v>
      </c>
      <c r="F37" s="96">
        <f t="shared" si="1"/>
        <v>4</v>
      </c>
      <c r="G37" s="119">
        <v>4</v>
      </c>
      <c r="H37" s="120">
        <v>25</v>
      </c>
      <c r="I37" s="111">
        <f t="shared" si="17"/>
        <v>5</v>
      </c>
      <c r="J37" s="121">
        <v>0</v>
      </c>
      <c r="K37" s="122">
        <f t="shared" si="18"/>
        <v>5</v>
      </c>
      <c r="L37" s="119">
        <v>5</v>
      </c>
      <c r="M37" s="120">
        <v>26</v>
      </c>
      <c r="N37" s="123">
        <f t="shared" si="19"/>
        <v>5</v>
      </c>
      <c r="O37" s="121">
        <v>3</v>
      </c>
      <c r="P37" s="121">
        <v>1</v>
      </c>
      <c r="Q37" s="122">
        <f t="shared" si="20"/>
        <v>1</v>
      </c>
      <c r="R37" s="119">
        <v>1</v>
      </c>
      <c r="S37" s="259" t="s">
        <v>104</v>
      </c>
      <c r="T37" s="242">
        <v>0.58333333333333337</v>
      </c>
      <c r="U37" s="233" t="s">
        <v>205</v>
      </c>
      <c r="V37" s="234" t="s">
        <v>206</v>
      </c>
      <c r="W37" s="234" t="s">
        <v>132</v>
      </c>
      <c r="X37" s="234" t="s">
        <v>132</v>
      </c>
      <c r="Y37" s="237" t="s">
        <v>133</v>
      </c>
      <c r="Z37" s="237" t="s">
        <v>128</v>
      </c>
      <c r="AA37" s="233" t="s">
        <v>207</v>
      </c>
      <c r="AB37" s="248"/>
    </row>
    <row r="38" spans="1:28" ht="20.100000000000001" customHeight="1">
      <c r="A38" s="281"/>
      <c r="B38" s="279"/>
      <c r="C38" s="9" t="s">
        <v>11</v>
      </c>
      <c r="D38" s="34" t="s">
        <v>49</v>
      </c>
      <c r="E38" s="118">
        <v>25</v>
      </c>
      <c r="F38" s="96">
        <f t="shared" si="1"/>
        <v>5</v>
      </c>
      <c r="G38" s="119">
        <v>5</v>
      </c>
      <c r="H38" s="120">
        <v>28</v>
      </c>
      <c r="I38" s="111">
        <f t="shared" si="17"/>
        <v>5</v>
      </c>
      <c r="J38" s="121">
        <v>1</v>
      </c>
      <c r="K38" s="122">
        <f t="shared" si="18"/>
        <v>4</v>
      </c>
      <c r="L38" s="119">
        <v>4</v>
      </c>
      <c r="M38" s="120">
        <v>30</v>
      </c>
      <c r="N38" s="123">
        <f t="shared" si="19"/>
        <v>6</v>
      </c>
      <c r="O38" s="121">
        <v>1</v>
      </c>
      <c r="P38" s="121">
        <v>2</v>
      </c>
      <c r="Q38" s="122">
        <f t="shared" si="20"/>
        <v>3</v>
      </c>
      <c r="R38" s="119">
        <v>3</v>
      </c>
      <c r="S38" s="259" t="s">
        <v>104</v>
      </c>
      <c r="T38" s="242">
        <v>0.58333333333333337</v>
      </c>
      <c r="U38" s="234" t="s">
        <v>197</v>
      </c>
      <c r="V38" s="234" t="s">
        <v>132</v>
      </c>
      <c r="W38" s="234" t="s">
        <v>112</v>
      </c>
      <c r="X38" s="234" t="s">
        <v>112</v>
      </c>
      <c r="Y38" s="237" t="s">
        <v>133</v>
      </c>
      <c r="Z38" s="237" t="s">
        <v>128</v>
      </c>
      <c r="AA38" s="233" t="s">
        <v>134</v>
      </c>
      <c r="AB38" s="248"/>
    </row>
    <row r="39" spans="1:28" ht="20.100000000000001" customHeight="1">
      <c r="A39" s="281"/>
      <c r="B39" s="279"/>
      <c r="C39" s="9" t="s">
        <v>11</v>
      </c>
      <c r="D39" s="34" t="s">
        <v>48</v>
      </c>
      <c r="E39" s="118">
        <v>25</v>
      </c>
      <c r="F39" s="96">
        <f t="shared" si="1"/>
        <v>5</v>
      </c>
      <c r="G39" s="119">
        <v>5</v>
      </c>
      <c r="H39" s="120">
        <v>28</v>
      </c>
      <c r="I39" s="111">
        <f t="shared" si="17"/>
        <v>5</v>
      </c>
      <c r="J39" s="121">
        <v>1</v>
      </c>
      <c r="K39" s="122">
        <f t="shared" si="18"/>
        <v>4</v>
      </c>
      <c r="L39" s="119">
        <v>4</v>
      </c>
      <c r="M39" s="120">
        <v>30</v>
      </c>
      <c r="N39" s="123">
        <f t="shared" si="19"/>
        <v>6</v>
      </c>
      <c r="O39" s="121">
        <v>1</v>
      </c>
      <c r="P39" s="121">
        <v>0</v>
      </c>
      <c r="Q39" s="122">
        <f t="shared" si="20"/>
        <v>5</v>
      </c>
      <c r="R39" s="119">
        <v>5</v>
      </c>
      <c r="S39" s="259" t="s">
        <v>104</v>
      </c>
      <c r="T39" s="236">
        <v>0.58333333333333337</v>
      </c>
      <c r="U39" s="233" t="s">
        <v>254</v>
      </c>
      <c r="V39" s="234" t="s">
        <v>132</v>
      </c>
      <c r="W39" s="234" t="s">
        <v>132</v>
      </c>
      <c r="X39" s="234" t="s">
        <v>132</v>
      </c>
      <c r="Y39" s="237" t="s">
        <v>255</v>
      </c>
      <c r="Z39" s="237" t="s">
        <v>158</v>
      </c>
      <c r="AA39" s="233" t="s">
        <v>159</v>
      </c>
      <c r="AB39" s="249"/>
    </row>
    <row r="40" spans="1:28" ht="20.100000000000001" customHeight="1">
      <c r="A40" s="281"/>
      <c r="B40" s="276" t="s">
        <v>46</v>
      </c>
      <c r="C40" s="284" t="s">
        <v>69</v>
      </c>
      <c r="D40" s="285"/>
      <c r="E40" s="94">
        <f>SUM(E41,E44,E48)</f>
        <v>212</v>
      </c>
      <c r="F40" s="117">
        <f>SUM(F41,F44,F48)</f>
        <v>42</v>
      </c>
      <c r="G40" s="116">
        <f>SUM(G42:G43,G45:G47,G49:G50)</f>
        <v>42</v>
      </c>
      <c r="H40" s="113">
        <f>SUM(H41:H50)</f>
        <v>212</v>
      </c>
      <c r="I40" s="113">
        <f t="shared" ref="I40:K40" si="21">SUM(I41:I50)</f>
        <v>42</v>
      </c>
      <c r="J40" s="113">
        <f t="shared" si="21"/>
        <v>6</v>
      </c>
      <c r="K40" s="117">
        <f t="shared" si="21"/>
        <v>36</v>
      </c>
      <c r="L40" s="116">
        <f>SUM(L42:L43,L45:L47,L49:L50)</f>
        <v>36</v>
      </c>
      <c r="M40" s="113">
        <f>SUM(M41:M50)</f>
        <v>212</v>
      </c>
      <c r="N40" s="113">
        <f t="shared" ref="N40:Q40" si="22">SUM(N41:N50)</f>
        <v>42</v>
      </c>
      <c r="O40" s="113">
        <f t="shared" si="22"/>
        <v>8</v>
      </c>
      <c r="P40" s="113">
        <f t="shared" si="22"/>
        <v>4</v>
      </c>
      <c r="Q40" s="117">
        <f t="shared" si="22"/>
        <v>30</v>
      </c>
      <c r="R40" s="116">
        <f>SUM(R42:R43,R45:R47,R49:R50)</f>
        <v>30</v>
      </c>
      <c r="S40" s="261"/>
      <c r="T40" s="239"/>
      <c r="U40" s="239"/>
      <c r="V40" s="239"/>
      <c r="W40" s="239"/>
      <c r="X40" s="239"/>
      <c r="Y40" s="241"/>
      <c r="Z40" s="241"/>
      <c r="AA40" s="238"/>
      <c r="AB40" s="246"/>
    </row>
    <row r="41" spans="1:28" ht="20.100000000000001" customHeight="1">
      <c r="A41" s="281"/>
      <c r="B41" s="277"/>
      <c r="C41" s="2" t="s">
        <v>16</v>
      </c>
      <c r="D41" s="34" t="s">
        <v>53</v>
      </c>
      <c r="E41" s="118">
        <v>80</v>
      </c>
      <c r="F41" s="96">
        <f t="shared" si="1"/>
        <v>16</v>
      </c>
      <c r="G41" s="106"/>
      <c r="H41" s="120">
        <v>80</v>
      </c>
      <c r="I41" s="111">
        <f t="shared" si="17"/>
        <v>16</v>
      </c>
      <c r="J41" s="121">
        <v>0</v>
      </c>
      <c r="K41" s="122">
        <f>I41-J42</f>
        <v>11</v>
      </c>
      <c r="L41" s="106"/>
      <c r="M41" s="120">
        <v>80</v>
      </c>
      <c r="N41" s="123">
        <f>INT(M41*0.2)</f>
        <v>16</v>
      </c>
      <c r="O41" s="121">
        <v>0</v>
      </c>
      <c r="P41" s="121">
        <v>0</v>
      </c>
      <c r="Q41" s="122">
        <f>N41-O42-O43-P42</f>
        <v>6</v>
      </c>
      <c r="R41" s="106"/>
      <c r="S41" s="260"/>
      <c r="T41" s="238"/>
      <c r="U41" s="238"/>
      <c r="V41" s="239"/>
      <c r="W41" s="239"/>
      <c r="X41" s="239"/>
      <c r="Y41" s="241"/>
      <c r="Z41" s="241"/>
      <c r="AA41" s="238"/>
      <c r="AB41" s="250"/>
    </row>
    <row r="42" spans="1:28" ht="20.100000000000001" customHeight="1">
      <c r="A42" s="281"/>
      <c r="B42" s="277"/>
      <c r="C42" s="2" t="s">
        <v>16</v>
      </c>
      <c r="D42" s="34" t="s">
        <v>54</v>
      </c>
      <c r="E42" s="118"/>
      <c r="F42" s="96"/>
      <c r="G42" s="119">
        <v>8</v>
      </c>
      <c r="H42" s="120"/>
      <c r="I42" s="111"/>
      <c r="J42" s="121">
        <v>5</v>
      </c>
      <c r="K42" s="122"/>
      <c r="L42" s="119">
        <v>6</v>
      </c>
      <c r="M42" s="120"/>
      <c r="N42" s="123"/>
      <c r="O42" s="121">
        <v>4</v>
      </c>
      <c r="P42" s="121">
        <v>3</v>
      </c>
      <c r="Q42" s="122"/>
      <c r="R42" s="119">
        <v>4</v>
      </c>
      <c r="S42" s="259" t="s">
        <v>104</v>
      </c>
      <c r="T42" s="236">
        <v>0.58333333333333337</v>
      </c>
      <c r="U42" s="233" t="s">
        <v>249</v>
      </c>
      <c r="V42" s="234" t="s">
        <v>112</v>
      </c>
      <c r="W42" s="234" t="s">
        <v>112</v>
      </c>
      <c r="X42" s="234" t="s">
        <v>112</v>
      </c>
      <c r="Y42" s="237" t="s">
        <v>250</v>
      </c>
      <c r="Z42" s="237" t="s">
        <v>251</v>
      </c>
      <c r="AA42" s="233" t="s">
        <v>252</v>
      </c>
      <c r="AB42" s="249"/>
    </row>
    <row r="43" spans="1:28" ht="20.100000000000001" customHeight="1">
      <c r="A43" s="281"/>
      <c r="B43" s="277"/>
      <c r="C43" s="2" t="s">
        <v>16</v>
      </c>
      <c r="D43" s="33" t="s">
        <v>55</v>
      </c>
      <c r="E43" s="104"/>
      <c r="F43" s="96"/>
      <c r="G43" s="110">
        <v>8</v>
      </c>
      <c r="H43" s="107"/>
      <c r="I43" s="111"/>
      <c r="J43" s="108">
        <v>0</v>
      </c>
      <c r="K43" s="122"/>
      <c r="L43" s="110">
        <v>5</v>
      </c>
      <c r="M43" s="107"/>
      <c r="N43" s="123"/>
      <c r="O43" s="108">
        <v>3</v>
      </c>
      <c r="P43" s="108">
        <v>0</v>
      </c>
      <c r="Q43" s="122"/>
      <c r="R43" s="110">
        <v>2</v>
      </c>
      <c r="S43" s="259" t="s">
        <v>104</v>
      </c>
      <c r="T43" s="236">
        <v>0.58333333333333337</v>
      </c>
      <c r="U43" s="233" t="s">
        <v>249</v>
      </c>
      <c r="V43" s="234" t="s">
        <v>112</v>
      </c>
      <c r="W43" s="234" t="s">
        <v>112</v>
      </c>
      <c r="X43" s="234" t="s">
        <v>112</v>
      </c>
      <c r="Y43" s="237" t="s">
        <v>250</v>
      </c>
      <c r="Z43" s="237" t="s">
        <v>251</v>
      </c>
      <c r="AA43" s="233" t="s">
        <v>252</v>
      </c>
      <c r="AB43" s="248"/>
    </row>
    <row r="44" spans="1:28" ht="20.100000000000001" customHeight="1">
      <c r="A44" s="281"/>
      <c r="B44" s="277"/>
      <c r="C44" s="2" t="s">
        <v>16</v>
      </c>
      <c r="D44" s="33" t="s">
        <v>56</v>
      </c>
      <c r="E44" s="104">
        <v>85</v>
      </c>
      <c r="F44" s="96">
        <f t="shared" si="1"/>
        <v>17</v>
      </c>
      <c r="G44" s="106"/>
      <c r="H44" s="107">
        <v>85</v>
      </c>
      <c r="I44" s="111">
        <f t="shared" si="17"/>
        <v>17</v>
      </c>
      <c r="J44" s="108">
        <v>0</v>
      </c>
      <c r="K44" s="122">
        <f>I44-J47</f>
        <v>16</v>
      </c>
      <c r="L44" s="106"/>
      <c r="M44" s="107">
        <v>85</v>
      </c>
      <c r="N44" s="123">
        <f t="shared" ref="N44:N48" si="23">INT(M44*0.2)</f>
        <v>17</v>
      </c>
      <c r="O44" s="108">
        <v>0</v>
      </c>
      <c r="P44" s="108">
        <v>0</v>
      </c>
      <c r="Q44" s="122">
        <f>N44-O47-P46</f>
        <v>15</v>
      </c>
      <c r="R44" s="106"/>
      <c r="S44" s="260"/>
      <c r="T44" s="238"/>
      <c r="U44" s="238"/>
      <c r="V44" s="239"/>
      <c r="W44" s="239"/>
      <c r="X44" s="239"/>
      <c r="Y44" s="238"/>
      <c r="Z44" s="238"/>
      <c r="AA44" s="238"/>
      <c r="AB44" s="246"/>
    </row>
    <row r="45" spans="1:28" ht="20.100000000000001" customHeight="1">
      <c r="A45" s="281"/>
      <c r="B45" s="277"/>
      <c r="C45" s="2" t="s">
        <v>16</v>
      </c>
      <c r="D45" s="33" t="s">
        <v>57</v>
      </c>
      <c r="E45" s="104"/>
      <c r="F45" s="96"/>
      <c r="G45" s="110">
        <v>5</v>
      </c>
      <c r="H45" s="107"/>
      <c r="I45" s="111"/>
      <c r="J45" s="108">
        <v>0</v>
      </c>
      <c r="K45" s="122"/>
      <c r="L45" s="110">
        <v>5</v>
      </c>
      <c r="M45" s="124"/>
      <c r="N45" s="123"/>
      <c r="O45" s="108">
        <v>0</v>
      </c>
      <c r="P45" s="108">
        <v>0</v>
      </c>
      <c r="Q45" s="122"/>
      <c r="R45" s="110">
        <v>5</v>
      </c>
      <c r="S45" s="259" t="s">
        <v>104</v>
      </c>
      <c r="T45" s="236">
        <v>0.41666666666666669</v>
      </c>
      <c r="U45" s="234" t="s">
        <v>234</v>
      </c>
      <c r="V45" s="234" t="s">
        <v>132</v>
      </c>
      <c r="W45" s="234" t="s">
        <v>235</v>
      </c>
      <c r="X45" s="234" t="s">
        <v>132</v>
      </c>
      <c r="Y45" s="233" t="s">
        <v>127</v>
      </c>
      <c r="Z45" s="237" t="s">
        <v>128</v>
      </c>
      <c r="AA45" s="233"/>
      <c r="AB45" s="248"/>
    </row>
    <row r="46" spans="1:28" ht="20.100000000000001" customHeight="1">
      <c r="A46" s="281"/>
      <c r="B46" s="277"/>
      <c r="C46" s="2" t="s">
        <v>16</v>
      </c>
      <c r="D46" s="33" t="s">
        <v>58</v>
      </c>
      <c r="E46" s="104"/>
      <c r="F46" s="96"/>
      <c r="G46" s="110">
        <v>6</v>
      </c>
      <c r="H46" s="107"/>
      <c r="I46" s="111"/>
      <c r="J46" s="108">
        <v>0</v>
      </c>
      <c r="K46" s="122"/>
      <c r="L46" s="110">
        <v>6</v>
      </c>
      <c r="M46" s="124"/>
      <c r="N46" s="123"/>
      <c r="O46" s="108">
        <v>0</v>
      </c>
      <c r="P46" s="108">
        <v>1</v>
      </c>
      <c r="Q46" s="122"/>
      <c r="R46" s="110">
        <v>5</v>
      </c>
      <c r="S46" s="259" t="s">
        <v>104</v>
      </c>
      <c r="T46" s="236">
        <v>0.41666666666666669</v>
      </c>
      <c r="U46" s="233" t="s">
        <v>282</v>
      </c>
      <c r="V46" s="245" t="s">
        <v>132</v>
      </c>
      <c r="W46" s="234" t="s">
        <v>132</v>
      </c>
      <c r="X46" s="234" t="s">
        <v>132</v>
      </c>
      <c r="Y46" s="244" t="s">
        <v>133</v>
      </c>
      <c r="Z46" s="244" t="s">
        <v>128</v>
      </c>
      <c r="AA46" s="233" t="s">
        <v>243</v>
      </c>
      <c r="AB46" s="248"/>
    </row>
    <row r="47" spans="1:28" ht="20.100000000000001" customHeight="1">
      <c r="A47" s="281"/>
      <c r="B47" s="277"/>
      <c r="C47" s="2" t="s">
        <v>16</v>
      </c>
      <c r="D47" s="33" t="s">
        <v>59</v>
      </c>
      <c r="E47" s="104"/>
      <c r="F47" s="96"/>
      <c r="G47" s="110">
        <v>6</v>
      </c>
      <c r="H47" s="107"/>
      <c r="I47" s="111"/>
      <c r="J47" s="108">
        <v>1</v>
      </c>
      <c r="K47" s="122"/>
      <c r="L47" s="110">
        <v>5</v>
      </c>
      <c r="M47" s="124"/>
      <c r="N47" s="123"/>
      <c r="O47" s="108">
        <v>1</v>
      </c>
      <c r="P47" s="108">
        <v>0</v>
      </c>
      <c r="Q47" s="122"/>
      <c r="R47" s="110">
        <v>5</v>
      </c>
      <c r="S47" s="259" t="s">
        <v>104</v>
      </c>
      <c r="T47" s="242">
        <v>0.58333333333333337</v>
      </c>
      <c r="U47" s="234" t="s">
        <v>272</v>
      </c>
      <c r="V47" s="234" t="s">
        <v>132</v>
      </c>
      <c r="W47" s="234" t="s">
        <v>132</v>
      </c>
      <c r="X47" s="234" t="s">
        <v>132</v>
      </c>
      <c r="Y47" s="244" t="s">
        <v>127</v>
      </c>
      <c r="Z47" s="234" t="s">
        <v>128</v>
      </c>
      <c r="AA47" s="233" t="s">
        <v>285</v>
      </c>
      <c r="AB47" s="248"/>
    </row>
    <row r="48" spans="1:28" ht="20.100000000000001" customHeight="1">
      <c r="A48" s="281"/>
      <c r="B48" s="277"/>
      <c r="C48" s="2" t="s">
        <v>16</v>
      </c>
      <c r="D48" s="33" t="s">
        <v>60</v>
      </c>
      <c r="E48" s="104">
        <v>47</v>
      </c>
      <c r="F48" s="96">
        <f t="shared" si="1"/>
        <v>9</v>
      </c>
      <c r="G48" s="106"/>
      <c r="H48" s="107">
        <v>47</v>
      </c>
      <c r="I48" s="111">
        <f t="shared" si="17"/>
        <v>9</v>
      </c>
      <c r="J48" s="108">
        <v>0</v>
      </c>
      <c r="K48" s="122">
        <f t="shared" ref="K48" si="24">I48-J48</f>
        <v>9</v>
      </c>
      <c r="L48" s="106"/>
      <c r="M48" s="107">
        <v>47</v>
      </c>
      <c r="N48" s="123">
        <f t="shared" si="23"/>
        <v>9</v>
      </c>
      <c r="O48" s="108">
        <v>0</v>
      </c>
      <c r="P48" s="108">
        <v>0</v>
      </c>
      <c r="Q48" s="122">
        <f t="shared" ref="Q48" si="25">N48-O48-P48</f>
        <v>9</v>
      </c>
      <c r="R48" s="106"/>
      <c r="S48" s="261"/>
      <c r="T48" s="239"/>
      <c r="U48" s="238"/>
      <c r="V48" s="239"/>
      <c r="W48" s="239"/>
      <c r="X48" s="239"/>
      <c r="Y48" s="238"/>
      <c r="Z48" s="238"/>
      <c r="AA48" s="238"/>
      <c r="AB48" s="246"/>
    </row>
    <row r="49" spans="1:28" ht="20.100000000000001" customHeight="1">
      <c r="A49" s="281"/>
      <c r="B49" s="277"/>
      <c r="C49" s="2" t="s">
        <v>16</v>
      </c>
      <c r="D49" s="33" t="s">
        <v>61</v>
      </c>
      <c r="E49" s="104"/>
      <c r="F49" s="96"/>
      <c r="G49" s="110">
        <v>6</v>
      </c>
      <c r="H49" s="107"/>
      <c r="I49" s="111"/>
      <c r="J49" s="108">
        <v>0</v>
      </c>
      <c r="K49" s="122"/>
      <c r="L49" s="110">
        <v>6</v>
      </c>
      <c r="M49" s="124"/>
      <c r="N49" s="123"/>
      <c r="O49" s="108">
        <v>0</v>
      </c>
      <c r="P49" s="108">
        <v>0</v>
      </c>
      <c r="Q49" s="122"/>
      <c r="R49" s="110">
        <v>9</v>
      </c>
      <c r="S49" s="259" t="s">
        <v>104</v>
      </c>
      <c r="T49" s="242">
        <v>0.58333333333333337</v>
      </c>
      <c r="U49" s="234" t="s">
        <v>291</v>
      </c>
      <c r="V49" s="234" t="s">
        <v>111</v>
      </c>
      <c r="W49" s="234" t="s">
        <v>132</v>
      </c>
      <c r="X49" s="234" t="s">
        <v>132</v>
      </c>
      <c r="Y49" s="234" t="s">
        <v>113</v>
      </c>
      <c r="Z49" s="235" t="s">
        <v>114</v>
      </c>
      <c r="AA49" s="233" t="s">
        <v>115</v>
      </c>
      <c r="AB49" s="248"/>
    </row>
    <row r="50" spans="1:28" ht="20.100000000000001" customHeight="1">
      <c r="A50" s="281"/>
      <c r="B50" s="278"/>
      <c r="C50" s="2" t="s">
        <v>16</v>
      </c>
      <c r="D50" s="35" t="s">
        <v>62</v>
      </c>
      <c r="E50" s="125"/>
      <c r="F50" s="96"/>
      <c r="G50" s="110">
        <v>3</v>
      </c>
      <c r="H50" s="124"/>
      <c r="I50" s="111"/>
      <c r="J50" s="108">
        <v>0</v>
      </c>
      <c r="K50" s="122"/>
      <c r="L50" s="110">
        <v>3</v>
      </c>
      <c r="M50" s="124"/>
      <c r="N50" s="123"/>
      <c r="O50" s="108">
        <v>0</v>
      </c>
      <c r="P50" s="108">
        <v>0</v>
      </c>
      <c r="Q50" s="122"/>
      <c r="R50" s="110">
        <v>0</v>
      </c>
      <c r="S50" s="259" t="s">
        <v>104</v>
      </c>
      <c r="T50" s="242">
        <v>0.58333333333333337</v>
      </c>
      <c r="U50" s="234" t="s">
        <v>291</v>
      </c>
      <c r="V50" s="234" t="s">
        <v>111</v>
      </c>
      <c r="W50" s="234" t="s">
        <v>132</v>
      </c>
      <c r="X50" s="234" t="s">
        <v>132</v>
      </c>
      <c r="Y50" s="234" t="s">
        <v>113</v>
      </c>
      <c r="Z50" s="235" t="s">
        <v>114</v>
      </c>
      <c r="AA50" s="233" t="s">
        <v>115</v>
      </c>
      <c r="AB50" s="248"/>
    </row>
    <row r="51" spans="1:28" ht="20.100000000000001" customHeight="1">
      <c r="A51" s="281"/>
      <c r="B51" s="276" t="s">
        <v>63</v>
      </c>
      <c r="C51" s="284" t="s">
        <v>69</v>
      </c>
      <c r="D51" s="285"/>
      <c r="E51" s="94">
        <f>SUM(E52:E55)</f>
        <v>134</v>
      </c>
      <c r="F51" s="127">
        <f t="shared" ref="F51:R51" si="26">SUM(F52:F55)</f>
        <v>25</v>
      </c>
      <c r="G51" s="128">
        <f t="shared" si="26"/>
        <v>25</v>
      </c>
      <c r="H51" s="113">
        <f t="shared" si="26"/>
        <v>136</v>
      </c>
      <c r="I51" s="94">
        <f t="shared" si="26"/>
        <v>26</v>
      </c>
      <c r="J51" s="94">
        <f t="shared" si="26"/>
        <v>6</v>
      </c>
      <c r="K51" s="127">
        <f t="shared" si="26"/>
        <v>20</v>
      </c>
      <c r="L51" s="128">
        <f t="shared" si="26"/>
        <v>20</v>
      </c>
      <c r="M51" s="113">
        <f t="shared" si="26"/>
        <v>136</v>
      </c>
      <c r="N51" s="94">
        <f t="shared" si="26"/>
        <v>26</v>
      </c>
      <c r="O51" s="94">
        <f t="shared" si="26"/>
        <v>8</v>
      </c>
      <c r="P51" s="94">
        <f t="shared" si="26"/>
        <v>1</v>
      </c>
      <c r="Q51" s="127">
        <f t="shared" si="26"/>
        <v>17</v>
      </c>
      <c r="R51" s="128">
        <f t="shared" si="26"/>
        <v>17</v>
      </c>
      <c r="S51" s="261"/>
      <c r="T51" s="239"/>
      <c r="U51" s="239"/>
      <c r="V51" s="239"/>
      <c r="W51" s="239"/>
      <c r="X51" s="239"/>
      <c r="Y51" s="241"/>
      <c r="Z51" s="241"/>
      <c r="AA51" s="238"/>
      <c r="AB51" s="246"/>
    </row>
    <row r="52" spans="1:28" ht="20.100000000000001" customHeight="1">
      <c r="A52" s="281"/>
      <c r="B52" s="277"/>
      <c r="C52" s="2" t="s">
        <v>64</v>
      </c>
      <c r="D52" s="35" t="s">
        <v>65</v>
      </c>
      <c r="E52" s="125">
        <v>50</v>
      </c>
      <c r="F52" s="96">
        <f t="shared" si="1"/>
        <v>10</v>
      </c>
      <c r="G52" s="110">
        <v>10</v>
      </c>
      <c r="H52" s="124">
        <v>50</v>
      </c>
      <c r="I52" s="111">
        <f t="shared" si="17"/>
        <v>10</v>
      </c>
      <c r="J52" s="108">
        <v>0</v>
      </c>
      <c r="K52" s="109">
        <f>I52-J52</f>
        <v>10</v>
      </c>
      <c r="L52" s="110">
        <v>10</v>
      </c>
      <c r="M52" s="124">
        <v>50</v>
      </c>
      <c r="N52" s="111">
        <f>INT(M52*0.2)</f>
        <v>10</v>
      </c>
      <c r="O52" s="108">
        <v>1</v>
      </c>
      <c r="P52" s="108">
        <v>1</v>
      </c>
      <c r="Q52" s="109">
        <f>N52-O52-P52</f>
        <v>8</v>
      </c>
      <c r="R52" s="110">
        <v>8</v>
      </c>
      <c r="S52" s="259" t="s">
        <v>104</v>
      </c>
      <c r="T52" s="242">
        <v>0.58333333333333337</v>
      </c>
      <c r="U52" s="234" t="s">
        <v>215</v>
      </c>
      <c r="V52" s="234" t="s">
        <v>148</v>
      </c>
      <c r="W52" s="234" t="s">
        <v>132</v>
      </c>
      <c r="X52" s="234" t="s">
        <v>132</v>
      </c>
      <c r="Y52" s="234" t="s">
        <v>286</v>
      </c>
      <c r="Z52" s="235" t="s">
        <v>217</v>
      </c>
      <c r="AA52" s="233" t="s">
        <v>218</v>
      </c>
      <c r="AB52" s="248"/>
    </row>
    <row r="53" spans="1:28" ht="20.100000000000001" customHeight="1">
      <c r="A53" s="281"/>
      <c r="B53" s="277"/>
      <c r="C53" s="2" t="s">
        <v>64</v>
      </c>
      <c r="D53" s="35" t="s">
        <v>66</v>
      </c>
      <c r="E53" s="125">
        <v>38</v>
      </c>
      <c r="F53" s="96">
        <f t="shared" si="1"/>
        <v>7</v>
      </c>
      <c r="G53" s="110">
        <v>7</v>
      </c>
      <c r="H53" s="124">
        <v>38</v>
      </c>
      <c r="I53" s="111">
        <f t="shared" si="17"/>
        <v>7</v>
      </c>
      <c r="J53" s="108">
        <v>1</v>
      </c>
      <c r="K53" s="109">
        <f t="shared" ref="K53:K55" si="27">I53-J53</f>
        <v>6</v>
      </c>
      <c r="L53" s="110">
        <v>6</v>
      </c>
      <c r="M53" s="124">
        <v>38</v>
      </c>
      <c r="N53" s="111">
        <f t="shared" ref="N53:N55" si="28">INT(M53*0.2)</f>
        <v>7</v>
      </c>
      <c r="O53" s="108">
        <v>2</v>
      </c>
      <c r="P53" s="108">
        <v>0</v>
      </c>
      <c r="Q53" s="109">
        <f t="shared" ref="Q53:Q55" si="29">N53-O53-P53</f>
        <v>5</v>
      </c>
      <c r="R53" s="110">
        <v>5</v>
      </c>
      <c r="S53" s="259" t="s">
        <v>104</v>
      </c>
      <c r="T53" s="242">
        <v>0.375</v>
      </c>
      <c r="U53" s="244" t="s">
        <v>268</v>
      </c>
      <c r="V53" s="234" t="s">
        <v>153</v>
      </c>
      <c r="W53" s="234" t="s">
        <v>132</v>
      </c>
      <c r="X53" s="234" t="s">
        <v>132</v>
      </c>
      <c r="Y53" s="244" t="s">
        <v>287</v>
      </c>
      <c r="Z53" s="244" t="s">
        <v>288</v>
      </c>
      <c r="AA53" s="233" t="s">
        <v>269</v>
      </c>
      <c r="AB53" s="248"/>
    </row>
    <row r="54" spans="1:28" ht="20.100000000000001" customHeight="1">
      <c r="A54" s="281"/>
      <c r="B54" s="277"/>
      <c r="C54" s="2" t="s">
        <v>64</v>
      </c>
      <c r="D54" s="34" t="s">
        <v>67</v>
      </c>
      <c r="E54" s="118">
        <v>19</v>
      </c>
      <c r="F54" s="96">
        <f t="shared" si="1"/>
        <v>3</v>
      </c>
      <c r="G54" s="119">
        <v>3</v>
      </c>
      <c r="H54" s="120">
        <v>21</v>
      </c>
      <c r="I54" s="111">
        <f t="shared" si="17"/>
        <v>4</v>
      </c>
      <c r="J54" s="121">
        <v>0</v>
      </c>
      <c r="K54" s="109">
        <f t="shared" si="27"/>
        <v>4</v>
      </c>
      <c r="L54" s="119">
        <v>4</v>
      </c>
      <c r="M54" s="120">
        <v>21</v>
      </c>
      <c r="N54" s="111">
        <f t="shared" si="28"/>
        <v>4</v>
      </c>
      <c r="O54" s="121">
        <v>0</v>
      </c>
      <c r="P54" s="121">
        <v>0</v>
      </c>
      <c r="Q54" s="109">
        <f t="shared" si="29"/>
        <v>4</v>
      </c>
      <c r="R54" s="119">
        <v>4</v>
      </c>
      <c r="S54" s="259" t="s">
        <v>104</v>
      </c>
      <c r="T54" s="242">
        <v>0.58333333333333337</v>
      </c>
      <c r="U54" s="234" t="s">
        <v>246</v>
      </c>
      <c r="V54" s="234" t="s">
        <v>111</v>
      </c>
      <c r="W54" s="234" t="s">
        <v>112</v>
      </c>
      <c r="X54" s="234" t="s">
        <v>112</v>
      </c>
      <c r="Y54" s="234" t="s">
        <v>113</v>
      </c>
      <c r="Z54" s="235" t="s">
        <v>121</v>
      </c>
      <c r="AA54" s="233" t="s">
        <v>247</v>
      </c>
      <c r="AB54" s="248"/>
    </row>
    <row r="55" spans="1:28" ht="20.100000000000001" customHeight="1">
      <c r="A55" s="281"/>
      <c r="B55" s="278"/>
      <c r="C55" s="2" t="s">
        <v>64</v>
      </c>
      <c r="D55" s="33" t="s">
        <v>68</v>
      </c>
      <c r="E55" s="104">
        <v>27</v>
      </c>
      <c r="F55" s="96">
        <f t="shared" si="1"/>
        <v>5</v>
      </c>
      <c r="G55" s="110">
        <v>5</v>
      </c>
      <c r="H55" s="107">
        <v>27</v>
      </c>
      <c r="I55" s="111">
        <f t="shared" si="17"/>
        <v>5</v>
      </c>
      <c r="J55" s="108">
        <v>5</v>
      </c>
      <c r="K55" s="109">
        <f t="shared" si="27"/>
        <v>0</v>
      </c>
      <c r="L55" s="110">
        <v>0</v>
      </c>
      <c r="M55" s="107">
        <v>27</v>
      </c>
      <c r="N55" s="111">
        <f t="shared" si="28"/>
        <v>5</v>
      </c>
      <c r="O55" s="108">
        <v>5</v>
      </c>
      <c r="P55" s="108">
        <v>0</v>
      </c>
      <c r="Q55" s="109">
        <f t="shared" si="29"/>
        <v>0</v>
      </c>
      <c r="R55" s="110">
        <v>0</v>
      </c>
      <c r="S55" s="259" t="s">
        <v>104</v>
      </c>
      <c r="T55" s="242">
        <v>0.58333333333333337</v>
      </c>
      <c r="U55" s="237" t="s">
        <v>140</v>
      </c>
      <c r="V55" s="234" t="s">
        <v>112</v>
      </c>
      <c r="W55" s="234" t="s">
        <v>112</v>
      </c>
      <c r="X55" s="234" t="s">
        <v>112</v>
      </c>
      <c r="Y55" s="234" t="s">
        <v>141</v>
      </c>
      <c r="Z55" s="235" t="s">
        <v>142</v>
      </c>
      <c r="AA55" s="233" t="s">
        <v>143</v>
      </c>
      <c r="AB55" s="248"/>
    </row>
    <row r="56" spans="1:28" ht="27" customHeight="1" thickBot="1">
      <c r="A56" s="274" t="s">
        <v>84</v>
      </c>
      <c r="B56" s="275"/>
      <c r="C56" s="275"/>
      <c r="D56" s="275"/>
      <c r="E56" s="76">
        <f>SUM(E8,E15,E25,E32,E34,E40,E51)</f>
        <v>1004</v>
      </c>
      <c r="F56" s="74">
        <f t="shared" ref="F56:R56" si="30">SUM(F8,F15,F25,F32,F34,F40,F51)</f>
        <v>190</v>
      </c>
      <c r="G56" s="75">
        <f t="shared" si="30"/>
        <v>190</v>
      </c>
      <c r="H56" s="73">
        <f t="shared" si="30"/>
        <v>1082</v>
      </c>
      <c r="I56" s="76">
        <f t="shared" si="30"/>
        <v>206</v>
      </c>
      <c r="J56" s="76">
        <f t="shared" si="30"/>
        <v>30</v>
      </c>
      <c r="K56" s="74">
        <f t="shared" si="30"/>
        <v>176</v>
      </c>
      <c r="L56" s="75">
        <f t="shared" si="30"/>
        <v>176</v>
      </c>
      <c r="M56" s="73">
        <f t="shared" si="30"/>
        <v>1122</v>
      </c>
      <c r="N56" s="76">
        <f t="shared" si="30"/>
        <v>214</v>
      </c>
      <c r="O56" s="76">
        <f t="shared" si="30"/>
        <v>48</v>
      </c>
      <c r="P56" s="76">
        <f t="shared" si="30"/>
        <v>25</v>
      </c>
      <c r="Q56" s="74">
        <f t="shared" si="30"/>
        <v>141</v>
      </c>
      <c r="R56" s="75">
        <f t="shared" si="30"/>
        <v>135</v>
      </c>
      <c r="S56" s="263"/>
      <c r="T56" s="251"/>
      <c r="U56" s="252"/>
      <c r="V56" s="253"/>
      <c r="W56" s="253"/>
      <c r="X56" s="254"/>
      <c r="Y56" s="255"/>
      <c r="Z56" s="256"/>
      <c r="AA56" s="255"/>
      <c r="AB56" s="257"/>
    </row>
    <row r="57" spans="1:28">
      <c r="A57" s="1"/>
      <c r="B57" s="1"/>
      <c r="C57" s="1"/>
      <c r="D57" s="1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0"/>
      <c r="T57" s="10"/>
      <c r="U57" s="1"/>
      <c r="V57" s="4"/>
      <c r="W57" s="4"/>
      <c r="X57" s="4"/>
      <c r="Y57" s="1"/>
      <c r="Z57" s="10"/>
      <c r="AA57" s="1"/>
      <c r="AB57" s="1"/>
    </row>
    <row r="58" spans="1:28">
      <c r="A58" s="1"/>
      <c r="B58" s="1"/>
      <c r="C58" s="1"/>
      <c r="D58" s="1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0"/>
      <c r="T58" s="10"/>
      <c r="U58" s="1"/>
      <c r="V58" s="4"/>
      <c r="W58" s="4"/>
      <c r="X58" s="4"/>
      <c r="Y58" s="1"/>
      <c r="Z58" s="10"/>
      <c r="AA58" s="1"/>
      <c r="AB58" s="1"/>
    </row>
    <row r="59" spans="1:28">
      <c r="A59" s="1"/>
      <c r="B59" s="1"/>
      <c r="C59" s="1"/>
      <c r="D59" s="1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0"/>
      <c r="T59" s="10"/>
      <c r="U59" s="1"/>
      <c r="V59" s="4"/>
      <c r="W59" s="4"/>
      <c r="X59" s="4"/>
      <c r="Y59" s="1"/>
      <c r="Z59" s="10"/>
      <c r="AA59" s="1"/>
      <c r="AB59" s="1"/>
    </row>
    <row r="60" spans="1:28" ht="16.5" customHeight="1">
      <c r="A60" s="1"/>
      <c r="B60" s="1"/>
      <c r="C60" s="1"/>
      <c r="D60" s="1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0"/>
      <c r="T60" s="10"/>
      <c r="U60" s="1"/>
      <c r="V60" s="4"/>
      <c r="W60" s="4"/>
      <c r="X60" s="4"/>
      <c r="Y60" s="1"/>
      <c r="Z60" s="10"/>
      <c r="AA60" s="1"/>
      <c r="AB60" s="1"/>
    </row>
    <row r="61" spans="1:28">
      <c r="A61" s="1"/>
      <c r="B61" s="1"/>
      <c r="C61" s="1"/>
      <c r="D61" s="1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0"/>
      <c r="T61" s="10"/>
      <c r="U61" s="1"/>
      <c r="V61" s="4"/>
      <c r="W61" s="4"/>
      <c r="X61" s="4"/>
      <c r="Y61" s="1"/>
      <c r="Z61" s="10"/>
      <c r="AA61" s="1"/>
      <c r="AB61" s="1"/>
    </row>
    <row r="62" spans="1:28">
      <c r="A62" s="1"/>
      <c r="B62" s="1"/>
      <c r="C62" s="1"/>
      <c r="D62" s="1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0"/>
      <c r="T62" s="10"/>
      <c r="U62" s="1"/>
      <c r="V62" s="4"/>
      <c r="W62" s="4"/>
      <c r="X62" s="4"/>
      <c r="Y62" s="1"/>
      <c r="Z62" s="10"/>
      <c r="AA62" s="1"/>
      <c r="AB62" s="1"/>
    </row>
    <row r="63" spans="1:28" ht="16.5" customHeight="1">
      <c r="A63" s="1"/>
      <c r="B63" s="1"/>
      <c r="C63" s="1"/>
      <c r="D63" s="1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0"/>
      <c r="T63" s="10"/>
      <c r="U63" s="1"/>
      <c r="V63" s="4"/>
      <c r="W63" s="4"/>
      <c r="X63" s="4"/>
      <c r="Y63" s="1"/>
      <c r="Z63" s="10"/>
      <c r="AA63" s="1"/>
      <c r="AB63" s="1"/>
    </row>
    <row r="64" spans="1:28">
      <c r="A64" s="1"/>
      <c r="B64" s="1"/>
      <c r="C64" s="1"/>
      <c r="D64" s="1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0"/>
      <c r="T64" s="10"/>
      <c r="U64" s="1"/>
      <c r="V64" s="4"/>
      <c r="W64" s="4"/>
      <c r="X64" s="4"/>
      <c r="Y64" s="1"/>
      <c r="Z64" s="10"/>
      <c r="AA64" s="1"/>
      <c r="AB64" s="1"/>
    </row>
    <row r="65" spans="1:28">
      <c r="A65" s="1"/>
      <c r="B65" s="1"/>
      <c r="C65" s="1"/>
      <c r="D65" s="1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0"/>
      <c r="T65" s="10"/>
      <c r="U65" s="1"/>
      <c r="V65" s="4"/>
      <c r="W65" s="4"/>
      <c r="X65" s="4"/>
      <c r="Y65" s="1"/>
      <c r="Z65" s="10"/>
      <c r="AA65" s="1"/>
      <c r="AB65" s="1"/>
    </row>
    <row r="66" spans="1:28">
      <c r="A66" s="1"/>
      <c r="B66" s="1"/>
      <c r="C66" s="1"/>
      <c r="D66" s="1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0"/>
      <c r="T66" s="10"/>
      <c r="U66" s="1"/>
      <c r="V66" s="4"/>
      <c r="W66" s="4"/>
      <c r="X66" s="4"/>
      <c r="Y66" s="1"/>
      <c r="Z66" s="10"/>
      <c r="AA66" s="1"/>
      <c r="AB66" s="1"/>
    </row>
    <row r="67" spans="1:28">
      <c r="A67" s="1"/>
      <c r="B67" s="1"/>
      <c r="C67" s="1"/>
      <c r="D67" s="1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0"/>
      <c r="T67" s="10"/>
      <c r="U67" s="1"/>
      <c r="V67" s="4"/>
      <c r="W67" s="4"/>
      <c r="X67" s="4"/>
      <c r="Y67" s="1"/>
      <c r="Z67" s="10"/>
      <c r="AA67" s="1"/>
      <c r="AB67" s="1"/>
    </row>
    <row r="68" spans="1:28" ht="16.5" customHeight="1">
      <c r="A68" s="1"/>
      <c r="B68" s="1"/>
      <c r="C68" s="1"/>
      <c r="D68" s="1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0"/>
      <c r="T68" s="10"/>
      <c r="U68" s="1"/>
      <c r="V68" s="4"/>
      <c r="W68" s="4"/>
      <c r="X68" s="4"/>
      <c r="Y68" s="1"/>
      <c r="Z68" s="10"/>
      <c r="AA68" s="1"/>
      <c r="AB68" s="1"/>
    </row>
    <row r="69" spans="1:28">
      <c r="A69" s="1"/>
      <c r="B69" s="1"/>
      <c r="C69" s="1"/>
      <c r="D69" s="1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0"/>
      <c r="T69" s="10"/>
      <c r="U69" s="1"/>
      <c r="V69" s="4"/>
      <c r="W69" s="4"/>
      <c r="X69" s="4"/>
      <c r="Y69" s="1"/>
      <c r="Z69" s="10"/>
      <c r="AA69" s="1"/>
      <c r="AB69" s="1"/>
    </row>
    <row r="70" spans="1:28">
      <c r="A70" s="1"/>
      <c r="B70" s="1"/>
      <c r="C70" s="1"/>
      <c r="D70" s="1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0"/>
      <c r="T70" s="10"/>
      <c r="U70" s="1"/>
      <c r="V70" s="4"/>
      <c r="W70" s="4"/>
      <c r="X70" s="4"/>
      <c r="Y70" s="1"/>
      <c r="Z70" s="10"/>
      <c r="AA70" s="1"/>
      <c r="AB70" s="1"/>
    </row>
    <row r="71" spans="1:28">
      <c r="A71" s="1"/>
      <c r="B71" s="1"/>
      <c r="C71" s="1"/>
      <c r="D71" s="1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0"/>
      <c r="T71" s="10"/>
      <c r="U71" s="1"/>
      <c r="V71" s="4"/>
      <c r="W71" s="4"/>
      <c r="X71" s="4"/>
      <c r="Y71" s="1"/>
      <c r="Z71" s="10"/>
      <c r="AA71" s="1"/>
      <c r="AB71" s="1"/>
    </row>
    <row r="72" spans="1:28">
      <c r="A72" s="1"/>
      <c r="B72" s="1"/>
      <c r="C72" s="1"/>
      <c r="D72" s="1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0"/>
      <c r="T72" s="10"/>
      <c r="U72" s="1"/>
      <c r="V72" s="4"/>
      <c r="W72" s="4"/>
      <c r="X72" s="4"/>
      <c r="Y72" s="1"/>
      <c r="Z72" s="10"/>
      <c r="AA72" s="1"/>
      <c r="AB72" s="1"/>
    </row>
    <row r="73" spans="1:28">
      <c r="A73" s="1"/>
      <c r="B73" s="1"/>
      <c r="C73" s="1"/>
      <c r="D73" s="1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0"/>
      <c r="T73" s="10"/>
      <c r="U73" s="1"/>
      <c r="V73" s="4"/>
      <c r="W73" s="4"/>
      <c r="X73" s="4"/>
      <c r="Y73" s="1"/>
      <c r="Z73" s="10"/>
      <c r="AA73" s="1"/>
      <c r="AB73" s="1"/>
    </row>
    <row r="74" spans="1:28">
      <c r="A74" s="1"/>
      <c r="B74" s="1"/>
      <c r="C74" s="1"/>
      <c r="D74" s="1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0"/>
      <c r="T74" s="10"/>
      <c r="U74" s="1"/>
      <c r="V74" s="4"/>
      <c r="W74" s="4"/>
      <c r="X74" s="4"/>
      <c r="Y74" s="1"/>
      <c r="Z74" s="10"/>
      <c r="AA74" s="1"/>
      <c r="AB74" s="1"/>
    </row>
    <row r="75" spans="1:28">
      <c r="A75" s="1"/>
      <c r="B75" s="1"/>
      <c r="C75" s="1"/>
      <c r="D75" s="1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0"/>
      <c r="T75" s="10"/>
      <c r="U75" s="1"/>
      <c r="V75" s="4"/>
      <c r="W75" s="4"/>
      <c r="X75" s="4"/>
      <c r="Y75" s="1"/>
      <c r="Z75" s="10"/>
      <c r="AA75" s="1"/>
      <c r="AB75" s="1"/>
    </row>
    <row r="76" spans="1:28">
      <c r="A76" s="1"/>
      <c r="B76" s="1"/>
      <c r="C76" s="1"/>
      <c r="D76" s="1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0"/>
      <c r="T76" s="10"/>
      <c r="U76" s="1"/>
      <c r="V76" s="4"/>
      <c r="W76" s="4"/>
      <c r="X76" s="4"/>
      <c r="Y76" s="1"/>
      <c r="Z76" s="10"/>
      <c r="AA76" s="1"/>
      <c r="AB76" s="1"/>
    </row>
    <row r="77" spans="1:28">
      <c r="A77" s="1"/>
      <c r="B77" s="1"/>
      <c r="C77" s="1"/>
      <c r="D77" s="1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0"/>
      <c r="T77" s="10"/>
      <c r="U77" s="1"/>
      <c r="V77" s="4"/>
      <c r="W77" s="4"/>
      <c r="X77" s="4"/>
      <c r="Y77" s="1"/>
      <c r="Z77" s="10"/>
      <c r="AA77" s="1"/>
      <c r="AB77" s="1"/>
    </row>
    <row r="78" spans="1:28" ht="16.5" customHeight="1">
      <c r="A78" s="1"/>
      <c r="B78" s="1"/>
      <c r="C78" s="1"/>
      <c r="D78" s="1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0"/>
      <c r="T78" s="10"/>
      <c r="U78" s="1"/>
      <c r="V78" s="4"/>
      <c r="W78" s="4"/>
      <c r="X78" s="4"/>
      <c r="Y78" s="1"/>
      <c r="Z78" s="10"/>
      <c r="AA78" s="1"/>
      <c r="AB78" s="1"/>
    </row>
    <row r="79" spans="1:28">
      <c r="A79" s="1"/>
      <c r="B79" s="1"/>
      <c r="C79" s="1"/>
      <c r="D79" s="1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0"/>
      <c r="T79" s="10"/>
      <c r="U79" s="1"/>
      <c r="V79" s="4"/>
      <c r="W79" s="4"/>
      <c r="X79" s="4"/>
      <c r="Y79" s="1"/>
      <c r="Z79" s="10"/>
      <c r="AA79" s="1"/>
      <c r="AB79" s="1"/>
    </row>
    <row r="80" spans="1:28">
      <c r="A80" s="1"/>
      <c r="B80" s="1"/>
      <c r="C80" s="1"/>
      <c r="D80" s="1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0"/>
      <c r="T80" s="10"/>
      <c r="U80" s="1"/>
      <c r="V80" s="4"/>
      <c r="W80" s="4"/>
      <c r="X80" s="4"/>
      <c r="Y80" s="1"/>
      <c r="Z80" s="10"/>
      <c r="AA80" s="1"/>
      <c r="AB80" s="1"/>
    </row>
    <row r="81" spans="1:28">
      <c r="A81" s="1"/>
      <c r="B81" s="1"/>
      <c r="C81" s="1"/>
      <c r="D81" s="1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0"/>
      <c r="T81" s="10"/>
      <c r="U81" s="1"/>
      <c r="V81" s="4"/>
      <c r="W81" s="4"/>
      <c r="X81" s="4"/>
      <c r="Y81" s="1"/>
      <c r="Z81" s="10"/>
      <c r="AA81" s="1"/>
      <c r="AB81" s="1"/>
    </row>
    <row r="82" spans="1:28">
      <c r="A82" s="1"/>
      <c r="B82" s="1"/>
      <c r="C82" s="1"/>
      <c r="D82" s="1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0"/>
      <c r="T82" s="10"/>
      <c r="U82" s="1"/>
      <c r="V82" s="4"/>
      <c r="W82" s="4"/>
      <c r="X82" s="4"/>
      <c r="Y82" s="1"/>
      <c r="Z82" s="10"/>
      <c r="AA82" s="1"/>
      <c r="AB82" s="1"/>
    </row>
    <row r="83" spans="1:28">
      <c r="A83" s="1"/>
      <c r="B83" s="1"/>
      <c r="C83" s="1"/>
      <c r="D83" s="1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0"/>
      <c r="T83" s="10"/>
      <c r="U83" s="1"/>
      <c r="V83" s="4"/>
      <c r="W83" s="4"/>
      <c r="X83" s="4"/>
      <c r="Y83" s="1"/>
      <c r="Z83" s="10"/>
      <c r="AA83" s="1"/>
      <c r="AB83" s="1"/>
    </row>
    <row r="84" spans="1:28">
      <c r="A84" s="1"/>
      <c r="B84" s="1"/>
      <c r="C84" s="1"/>
      <c r="D84" s="1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0"/>
      <c r="T84" s="10"/>
      <c r="U84" s="1"/>
      <c r="V84" s="4"/>
      <c r="W84" s="4"/>
      <c r="X84" s="4"/>
      <c r="Y84" s="1"/>
      <c r="Z84" s="10"/>
      <c r="AA84" s="1"/>
      <c r="AB84" s="1"/>
    </row>
    <row r="85" spans="1:28" ht="16.5" customHeight="1">
      <c r="A85" s="1"/>
      <c r="B85" s="1"/>
      <c r="C85" s="1"/>
      <c r="D85" s="1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0"/>
      <c r="T85" s="10"/>
      <c r="U85" s="1"/>
      <c r="V85" s="4"/>
      <c r="W85" s="4"/>
      <c r="X85" s="4"/>
      <c r="Y85" s="1"/>
      <c r="Z85" s="10"/>
      <c r="AA85" s="1"/>
      <c r="AB85" s="1"/>
    </row>
    <row r="86" spans="1:28">
      <c r="A86" s="1"/>
      <c r="B86" s="1"/>
      <c r="C86" s="1"/>
      <c r="D86" s="1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0"/>
      <c r="T86" s="10"/>
      <c r="U86" s="1"/>
      <c r="V86" s="4"/>
      <c r="W86" s="4"/>
      <c r="X86" s="4"/>
      <c r="Y86" s="1"/>
      <c r="Z86" s="10"/>
      <c r="AA86" s="1"/>
      <c r="AB86" s="1"/>
    </row>
    <row r="87" spans="1:28">
      <c r="A87" s="1"/>
      <c r="B87" s="1"/>
      <c r="C87" s="1"/>
      <c r="D87" s="1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0"/>
      <c r="T87" s="10"/>
      <c r="U87" s="1"/>
      <c r="V87" s="4"/>
      <c r="W87" s="4"/>
      <c r="X87" s="4"/>
      <c r="Y87" s="1"/>
      <c r="Z87" s="10"/>
      <c r="AA87" s="1"/>
      <c r="AB87" s="1"/>
    </row>
    <row r="88" spans="1:28">
      <c r="A88" s="1"/>
      <c r="B88" s="1"/>
      <c r="C88" s="1"/>
      <c r="D88" s="1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0"/>
      <c r="T88" s="10"/>
      <c r="U88" s="1"/>
      <c r="V88" s="4"/>
      <c r="W88" s="4"/>
      <c r="X88" s="4"/>
      <c r="Y88" s="1"/>
      <c r="Z88" s="10"/>
      <c r="AA88" s="1"/>
      <c r="AB88" s="1"/>
    </row>
    <row r="89" spans="1:28">
      <c r="A89" s="1"/>
      <c r="B89" s="1"/>
      <c r="C89" s="1"/>
      <c r="D89" s="1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0"/>
      <c r="T89" s="10"/>
      <c r="U89" s="1"/>
      <c r="V89" s="4"/>
      <c r="W89" s="4"/>
      <c r="X89" s="4"/>
      <c r="Y89" s="1"/>
      <c r="Z89" s="10"/>
      <c r="AA89" s="1"/>
      <c r="AB89" s="1"/>
    </row>
    <row r="90" spans="1:28">
      <c r="A90" s="1"/>
      <c r="B90" s="1"/>
      <c r="C90" s="1"/>
      <c r="D90" s="1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0"/>
      <c r="T90" s="10"/>
      <c r="U90" s="1"/>
      <c r="V90" s="4"/>
      <c r="W90" s="4"/>
      <c r="X90" s="4"/>
      <c r="Y90" s="1"/>
      <c r="Z90" s="10"/>
      <c r="AA90" s="1"/>
      <c r="AB90" s="1"/>
    </row>
    <row r="91" spans="1:28">
      <c r="A91" s="1"/>
      <c r="B91" s="1"/>
      <c r="C91" s="1"/>
      <c r="D91" s="1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0"/>
      <c r="T91" s="10"/>
      <c r="U91" s="1"/>
      <c r="V91" s="4"/>
      <c r="W91" s="4"/>
      <c r="X91" s="4"/>
      <c r="Y91" s="1"/>
      <c r="Z91" s="10"/>
      <c r="AA91" s="1"/>
      <c r="AB91" s="1"/>
    </row>
    <row r="92" spans="1:28">
      <c r="A92" s="1"/>
      <c r="B92" s="1"/>
      <c r="C92" s="1"/>
      <c r="D92" s="1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0"/>
      <c r="T92" s="10"/>
      <c r="U92" s="1"/>
      <c r="V92" s="4"/>
      <c r="W92" s="4"/>
      <c r="X92" s="4"/>
      <c r="Y92" s="1"/>
      <c r="Z92" s="10"/>
      <c r="AA92" s="1"/>
      <c r="AB92" s="1"/>
    </row>
    <row r="93" spans="1:28">
      <c r="A93" s="1"/>
      <c r="B93" s="1"/>
      <c r="C93" s="1"/>
      <c r="D93" s="1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0"/>
      <c r="T93" s="10"/>
      <c r="U93" s="1"/>
      <c r="V93" s="4"/>
      <c r="W93" s="4"/>
      <c r="X93" s="4"/>
      <c r="Y93" s="1"/>
      <c r="Z93" s="10"/>
      <c r="AA93" s="1"/>
      <c r="AB93" s="1"/>
    </row>
    <row r="94" spans="1:28">
      <c r="A94" s="1"/>
      <c r="B94" s="1"/>
      <c r="C94" s="1"/>
      <c r="D94" s="1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0"/>
      <c r="T94" s="10"/>
      <c r="U94" s="1"/>
      <c r="V94" s="4"/>
      <c r="W94" s="4"/>
      <c r="X94" s="4"/>
      <c r="Y94" s="1"/>
      <c r="Z94" s="10"/>
      <c r="AA94" s="1"/>
      <c r="AB94" s="1"/>
    </row>
    <row r="95" spans="1:28">
      <c r="A95" s="1"/>
      <c r="B95" s="1"/>
      <c r="C95" s="1"/>
      <c r="D95" s="1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0"/>
      <c r="T95" s="10"/>
      <c r="U95" s="1"/>
      <c r="V95" s="4"/>
      <c r="W95" s="4"/>
      <c r="X95" s="4"/>
      <c r="Y95" s="1"/>
      <c r="Z95" s="10"/>
      <c r="AA95" s="1"/>
      <c r="AB95" s="1"/>
    </row>
    <row r="96" spans="1:28">
      <c r="A96" s="1"/>
      <c r="B96" s="1"/>
      <c r="C96" s="1"/>
      <c r="D96" s="1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0"/>
      <c r="T96" s="10"/>
      <c r="U96" s="1"/>
      <c r="V96" s="4"/>
      <c r="W96" s="4"/>
      <c r="X96" s="4"/>
      <c r="Y96" s="1"/>
      <c r="Z96" s="10"/>
      <c r="AA96" s="1"/>
      <c r="AB96" s="1"/>
    </row>
    <row r="97" spans="1:28">
      <c r="A97" s="1"/>
      <c r="B97" s="1"/>
      <c r="C97" s="1"/>
      <c r="D97" s="1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0"/>
      <c r="T97" s="10"/>
      <c r="U97" s="1"/>
      <c r="V97" s="4"/>
      <c r="W97" s="4"/>
      <c r="X97" s="4"/>
      <c r="Y97" s="1"/>
      <c r="Z97" s="10"/>
      <c r="AA97" s="1"/>
      <c r="AB97" s="1"/>
    </row>
    <row r="98" spans="1:28">
      <c r="A98" s="1"/>
      <c r="B98" s="1"/>
      <c r="C98" s="1"/>
      <c r="D98" s="1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0"/>
      <c r="T98" s="10"/>
      <c r="U98" s="1"/>
      <c r="V98" s="4"/>
      <c r="W98" s="4"/>
      <c r="X98" s="4"/>
      <c r="Y98" s="1"/>
      <c r="Z98" s="10"/>
      <c r="AA98" s="1"/>
      <c r="AB98" s="1"/>
    </row>
    <row r="99" spans="1:28">
      <c r="A99" s="1"/>
      <c r="B99" s="1"/>
      <c r="C99" s="1"/>
      <c r="D99" s="1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0"/>
      <c r="T99" s="10"/>
      <c r="U99" s="1"/>
      <c r="V99" s="4"/>
      <c r="W99" s="4"/>
      <c r="X99" s="4"/>
      <c r="Y99" s="1"/>
      <c r="Z99" s="10"/>
      <c r="AA99" s="1"/>
      <c r="AB99" s="1"/>
    </row>
    <row r="100" spans="1:28">
      <c r="A100" s="1"/>
      <c r="B100" s="1"/>
      <c r="C100" s="1"/>
      <c r="D100" s="1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0"/>
      <c r="T100" s="10"/>
      <c r="U100" s="1"/>
      <c r="V100" s="4"/>
      <c r="W100" s="4"/>
      <c r="X100" s="4"/>
      <c r="Y100" s="1"/>
      <c r="Z100" s="10"/>
      <c r="AA100" s="1"/>
      <c r="AB100" s="1"/>
    </row>
    <row r="101" spans="1:28">
      <c r="A101" s="1"/>
      <c r="B101" s="1"/>
      <c r="C101" s="1"/>
      <c r="D101" s="1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0"/>
      <c r="T101" s="10"/>
      <c r="U101" s="1"/>
      <c r="V101" s="4"/>
      <c r="W101" s="4"/>
      <c r="X101" s="4"/>
      <c r="Y101" s="1"/>
      <c r="Z101" s="10"/>
      <c r="AA101" s="1"/>
      <c r="AB101" s="1"/>
    </row>
    <row r="102" spans="1:28">
      <c r="A102" s="1"/>
      <c r="B102" s="1"/>
      <c r="C102" s="1"/>
      <c r="D102" s="1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0"/>
      <c r="T102" s="10"/>
      <c r="U102" s="1"/>
      <c r="V102" s="4"/>
      <c r="W102" s="4"/>
      <c r="X102" s="4"/>
      <c r="Y102" s="1"/>
      <c r="Z102" s="10"/>
      <c r="AA102" s="1"/>
      <c r="AB102" s="1"/>
    </row>
    <row r="103" spans="1:28">
      <c r="A103" s="1"/>
      <c r="B103" s="1"/>
      <c r="C103" s="1"/>
      <c r="D103" s="1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0"/>
      <c r="T103" s="10"/>
      <c r="U103" s="1"/>
      <c r="V103" s="4"/>
      <c r="W103" s="4"/>
      <c r="X103" s="4"/>
      <c r="Y103" s="1"/>
      <c r="Z103" s="10"/>
      <c r="AA103" s="1"/>
      <c r="AB103" s="1"/>
    </row>
    <row r="104" spans="1:28" ht="16.5" customHeight="1">
      <c r="A104" s="1"/>
      <c r="B104" s="1"/>
      <c r="C104" s="1"/>
      <c r="D104" s="1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0"/>
      <c r="T104" s="10"/>
      <c r="U104" s="1"/>
      <c r="V104" s="4"/>
      <c r="W104" s="4"/>
      <c r="X104" s="4"/>
      <c r="Y104" s="1"/>
      <c r="Z104" s="10"/>
      <c r="AA104" s="1"/>
      <c r="AB104" s="1"/>
    </row>
    <row r="105" spans="1:28">
      <c r="A105" s="1"/>
      <c r="B105" s="1"/>
      <c r="C105" s="1"/>
      <c r="D105" s="1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0"/>
      <c r="T105" s="10"/>
      <c r="U105" s="1"/>
      <c r="V105" s="4"/>
      <c r="W105" s="4"/>
      <c r="X105" s="4"/>
      <c r="Y105" s="1"/>
      <c r="Z105" s="10"/>
      <c r="AA105" s="1"/>
      <c r="AB105" s="1"/>
    </row>
    <row r="106" spans="1:28">
      <c r="A106" s="1"/>
      <c r="B106" s="1"/>
      <c r="C106" s="1"/>
      <c r="D106" s="1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0"/>
      <c r="T106" s="10"/>
      <c r="U106" s="1"/>
      <c r="V106" s="4"/>
      <c r="W106" s="4"/>
      <c r="X106" s="4"/>
      <c r="Y106" s="1"/>
      <c r="Z106" s="10"/>
      <c r="AA106" s="1"/>
      <c r="AB106" s="1"/>
    </row>
    <row r="107" spans="1:28">
      <c r="A107" s="1"/>
      <c r="B107" s="1"/>
      <c r="C107" s="1"/>
      <c r="D107" s="1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0"/>
      <c r="T107" s="10"/>
      <c r="U107" s="1"/>
      <c r="V107" s="4"/>
      <c r="W107" s="4"/>
      <c r="X107" s="4"/>
      <c r="Y107" s="1"/>
      <c r="Z107" s="10"/>
      <c r="AA107" s="1"/>
      <c r="AB107" s="1"/>
    </row>
    <row r="108" spans="1:28">
      <c r="A108" s="1"/>
      <c r="B108" s="1"/>
      <c r="C108" s="1"/>
      <c r="D108" s="1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0"/>
      <c r="T108" s="10"/>
      <c r="U108" s="1"/>
      <c r="V108" s="4"/>
      <c r="W108" s="4"/>
      <c r="X108" s="4"/>
      <c r="Y108" s="1"/>
      <c r="Z108" s="10"/>
      <c r="AA108" s="1"/>
      <c r="AB108" s="1"/>
    </row>
    <row r="109" spans="1:28">
      <c r="A109" s="1"/>
      <c r="B109" s="1"/>
      <c r="C109" s="1"/>
      <c r="D109" s="1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0"/>
      <c r="T109" s="10"/>
      <c r="U109" s="1"/>
      <c r="V109" s="4"/>
      <c r="W109" s="4"/>
      <c r="X109" s="4"/>
      <c r="Y109" s="1"/>
      <c r="Z109" s="10"/>
      <c r="AA109" s="1"/>
      <c r="AB109" s="1"/>
    </row>
    <row r="110" spans="1:28">
      <c r="A110" s="1"/>
      <c r="B110" s="1"/>
      <c r="C110" s="1"/>
      <c r="D110" s="1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0"/>
      <c r="T110" s="10"/>
      <c r="U110" s="1"/>
      <c r="V110" s="4"/>
      <c r="W110" s="4"/>
      <c r="X110" s="4"/>
      <c r="Y110" s="1"/>
      <c r="Z110" s="10"/>
      <c r="AA110" s="1"/>
      <c r="AB110" s="1"/>
    </row>
    <row r="111" spans="1:28">
      <c r="A111" s="1"/>
      <c r="B111" s="1"/>
      <c r="C111" s="1"/>
      <c r="D111" s="1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0"/>
      <c r="T111" s="10"/>
      <c r="U111" s="1"/>
      <c r="V111" s="4"/>
      <c r="W111" s="4"/>
      <c r="X111" s="4"/>
      <c r="Y111" s="1"/>
      <c r="Z111" s="10"/>
      <c r="AA111" s="1"/>
      <c r="AB111" s="1"/>
    </row>
    <row r="112" spans="1:28">
      <c r="A112" s="1"/>
      <c r="B112" s="1"/>
      <c r="C112" s="1"/>
      <c r="D112" s="1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0"/>
      <c r="T112" s="10"/>
      <c r="U112" s="1"/>
      <c r="V112" s="4"/>
      <c r="W112" s="4"/>
      <c r="X112" s="4"/>
      <c r="Y112" s="1"/>
      <c r="Z112" s="10"/>
      <c r="AA112" s="1"/>
      <c r="AB112" s="1"/>
    </row>
    <row r="113" spans="1:28">
      <c r="A113" s="1"/>
      <c r="B113" s="1"/>
      <c r="C113" s="1"/>
      <c r="D113" s="1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0"/>
      <c r="T113" s="10"/>
      <c r="U113" s="1"/>
      <c r="V113" s="4"/>
      <c r="W113" s="4"/>
      <c r="X113" s="4"/>
      <c r="Y113" s="1"/>
      <c r="Z113" s="10"/>
      <c r="AA113" s="1"/>
      <c r="AB113" s="1"/>
    </row>
    <row r="114" spans="1:28">
      <c r="A114" s="1"/>
      <c r="B114" s="1"/>
      <c r="C114" s="1"/>
      <c r="D114" s="1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0"/>
      <c r="T114" s="10"/>
      <c r="U114" s="1"/>
      <c r="V114" s="4"/>
      <c r="W114" s="4"/>
      <c r="X114" s="4"/>
      <c r="Y114" s="1"/>
      <c r="Z114" s="10"/>
      <c r="AA114" s="1"/>
      <c r="AB114" s="1"/>
    </row>
    <row r="115" spans="1:28">
      <c r="A115" s="1"/>
      <c r="B115" s="1"/>
      <c r="C115" s="1"/>
      <c r="D115" s="1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0"/>
      <c r="T115" s="10"/>
      <c r="U115" s="1"/>
      <c r="V115" s="4"/>
      <c r="W115" s="4"/>
      <c r="X115" s="4"/>
      <c r="Y115" s="1"/>
      <c r="Z115" s="10"/>
      <c r="AA115" s="1"/>
      <c r="AB115" s="1"/>
    </row>
    <row r="116" spans="1:28">
      <c r="A116" s="1"/>
      <c r="B116" s="1"/>
      <c r="C116" s="1"/>
      <c r="D116" s="1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0"/>
      <c r="T116" s="10"/>
      <c r="U116" s="1"/>
      <c r="V116" s="4"/>
      <c r="W116" s="4"/>
      <c r="X116" s="4"/>
      <c r="Y116" s="1"/>
      <c r="Z116" s="10"/>
      <c r="AA116" s="1"/>
      <c r="AB116" s="1"/>
    </row>
    <row r="117" spans="1:28">
      <c r="A117" s="1"/>
      <c r="B117" s="1"/>
      <c r="C117" s="1"/>
      <c r="D117" s="1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0"/>
      <c r="T117" s="10"/>
      <c r="U117" s="1"/>
      <c r="V117" s="4"/>
      <c r="W117" s="4"/>
      <c r="X117" s="4"/>
      <c r="Y117" s="1"/>
      <c r="Z117" s="10"/>
      <c r="AA117" s="1"/>
      <c r="AB117" s="1"/>
    </row>
    <row r="118" spans="1:28">
      <c r="A118" s="1"/>
      <c r="B118" s="1"/>
      <c r="C118" s="1"/>
      <c r="D118" s="1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0"/>
      <c r="T118" s="10"/>
      <c r="U118" s="1"/>
      <c r="V118" s="4"/>
      <c r="W118" s="4"/>
      <c r="X118" s="4"/>
      <c r="Y118" s="1"/>
      <c r="Z118" s="10"/>
      <c r="AA118" s="1"/>
      <c r="AB118" s="1"/>
    </row>
    <row r="119" spans="1:28">
      <c r="A119" s="1"/>
      <c r="B119" s="1"/>
      <c r="C119" s="1"/>
      <c r="D119" s="1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0"/>
      <c r="T119" s="10"/>
      <c r="U119" s="1"/>
      <c r="V119" s="4"/>
      <c r="W119" s="4"/>
      <c r="X119" s="4"/>
      <c r="Y119" s="1"/>
      <c r="Z119" s="10"/>
      <c r="AA119" s="1"/>
      <c r="AB119" s="1"/>
    </row>
    <row r="120" spans="1:28">
      <c r="A120" s="1"/>
      <c r="B120" s="1"/>
      <c r="C120" s="1"/>
      <c r="D120" s="1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0"/>
      <c r="T120" s="10"/>
      <c r="U120" s="1"/>
      <c r="V120" s="4"/>
      <c r="W120" s="4"/>
      <c r="X120" s="4"/>
      <c r="Y120" s="1"/>
      <c r="Z120" s="10"/>
      <c r="AA120" s="1"/>
      <c r="AB120" s="1"/>
    </row>
    <row r="121" spans="1:28">
      <c r="A121" s="1"/>
      <c r="B121" s="1"/>
      <c r="C121" s="1"/>
      <c r="D121" s="1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0"/>
      <c r="T121" s="10"/>
      <c r="U121" s="1"/>
      <c r="V121" s="4"/>
      <c r="W121" s="4"/>
      <c r="X121" s="4"/>
      <c r="Y121" s="1"/>
      <c r="Z121" s="10"/>
      <c r="AA121" s="1"/>
      <c r="AB121" s="1"/>
    </row>
    <row r="122" spans="1:28">
      <c r="A122" s="1"/>
      <c r="B122" s="1"/>
      <c r="C122" s="1"/>
      <c r="D122" s="1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0"/>
      <c r="T122" s="10"/>
      <c r="U122" s="1"/>
      <c r="V122" s="4"/>
      <c r="W122" s="4"/>
      <c r="X122" s="4"/>
      <c r="Y122" s="1"/>
      <c r="Z122" s="10"/>
      <c r="AA122" s="1"/>
      <c r="AB122" s="1"/>
    </row>
    <row r="123" spans="1:28">
      <c r="A123" s="1"/>
      <c r="B123" s="1"/>
      <c r="C123" s="1"/>
      <c r="D123" s="1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0"/>
      <c r="T123" s="10"/>
      <c r="U123" s="1"/>
      <c r="V123" s="4"/>
      <c r="W123" s="4"/>
      <c r="X123" s="4"/>
      <c r="Y123" s="1"/>
      <c r="Z123" s="10"/>
      <c r="AA123" s="1"/>
      <c r="AB123" s="1"/>
    </row>
    <row r="124" spans="1:28">
      <c r="A124" s="1"/>
      <c r="B124" s="1"/>
      <c r="C124" s="1"/>
      <c r="D124" s="1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0"/>
      <c r="T124" s="10"/>
      <c r="U124" s="1"/>
      <c r="V124" s="4"/>
      <c r="W124" s="4"/>
      <c r="X124" s="4"/>
      <c r="Y124" s="1"/>
      <c r="Z124" s="10"/>
      <c r="AA124" s="1"/>
      <c r="AB124" s="1"/>
    </row>
    <row r="125" spans="1:28">
      <c r="A125" s="1"/>
      <c r="B125" s="1"/>
      <c r="C125" s="1"/>
      <c r="D125" s="1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0"/>
      <c r="T125" s="10"/>
      <c r="U125" s="1"/>
      <c r="V125" s="4"/>
      <c r="W125" s="4"/>
      <c r="X125" s="4"/>
      <c r="Y125" s="1"/>
      <c r="Z125" s="10"/>
      <c r="AA125" s="1"/>
      <c r="AB125" s="1"/>
    </row>
    <row r="126" spans="1:28">
      <c r="A126" s="1"/>
      <c r="B126" s="1"/>
      <c r="C126" s="1"/>
      <c r="D126" s="1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0"/>
      <c r="T126" s="10"/>
      <c r="U126" s="1"/>
      <c r="V126" s="4"/>
      <c r="W126" s="4"/>
      <c r="X126" s="4"/>
      <c r="Y126" s="1"/>
      <c r="Z126" s="10"/>
      <c r="AA126" s="1"/>
      <c r="AB126" s="1"/>
    </row>
    <row r="127" spans="1:28" ht="16.5" customHeight="1">
      <c r="A127" s="1"/>
      <c r="B127" s="1"/>
      <c r="C127" s="1"/>
      <c r="D127" s="1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0"/>
      <c r="T127" s="10"/>
      <c r="U127" s="1"/>
      <c r="V127" s="4"/>
      <c r="W127" s="4"/>
      <c r="X127" s="4"/>
      <c r="Y127" s="1"/>
      <c r="Z127" s="10"/>
      <c r="AA127" s="1"/>
      <c r="AB127" s="1"/>
    </row>
    <row r="128" spans="1:28">
      <c r="A128" s="1"/>
      <c r="B128" s="1"/>
      <c r="C128" s="1"/>
      <c r="D128" s="1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0"/>
      <c r="T128" s="10"/>
      <c r="U128" s="1"/>
      <c r="V128" s="4"/>
      <c r="W128" s="4"/>
      <c r="X128" s="4"/>
      <c r="Y128" s="1"/>
      <c r="Z128" s="10"/>
      <c r="AA128" s="1"/>
      <c r="AB128" s="1"/>
    </row>
    <row r="129" spans="1:28" ht="16.5" customHeight="1">
      <c r="A129" s="1"/>
      <c r="B129" s="1"/>
      <c r="C129" s="1"/>
      <c r="D129" s="1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0"/>
      <c r="T129" s="10"/>
      <c r="U129" s="1"/>
      <c r="V129" s="4"/>
      <c r="W129" s="4"/>
      <c r="X129" s="4"/>
      <c r="Y129" s="1"/>
      <c r="Z129" s="10"/>
      <c r="AA129" s="1"/>
      <c r="AB129" s="1"/>
    </row>
    <row r="130" spans="1:28" ht="16.5" customHeight="1">
      <c r="A130" s="1"/>
      <c r="B130" s="1"/>
      <c r="C130" s="1"/>
      <c r="D130" s="1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0"/>
      <c r="T130" s="10"/>
      <c r="U130" s="1"/>
      <c r="V130" s="4"/>
      <c r="W130" s="4"/>
      <c r="X130" s="4"/>
      <c r="Y130" s="1"/>
      <c r="Z130" s="10"/>
      <c r="AA130" s="1"/>
      <c r="AB130" s="1"/>
    </row>
    <row r="131" spans="1:28" ht="16.5" customHeight="1">
      <c r="A131" s="1"/>
      <c r="B131" s="1"/>
      <c r="C131" s="1"/>
      <c r="D131" s="1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0"/>
      <c r="T131" s="10"/>
      <c r="U131" s="1"/>
      <c r="V131" s="4"/>
      <c r="W131" s="4"/>
      <c r="X131" s="4"/>
      <c r="Y131" s="1"/>
      <c r="Z131" s="10"/>
      <c r="AA131" s="1"/>
      <c r="AB131" s="1"/>
    </row>
    <row r="132" spans="1:28">
      <c r="A132" s="1"/>
      <c r="B132" s="1"/>
      <c r="C132" s="1"/>
      <c r="D132" s="1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0"/>
      <c r="T132" s="10"/>
      <c r="U132" s="1"/>
      <c r="V132" s="4"/>
      <c r="W132" s="4"/>
      <c r="X132" s="4"/>
      <c r="Y132" s="1"/>
      <c r="Z132" s="10"/>
      <c r="AA132" s="1"/>
      <c r="AB132" s="1"/>
    </row>
    <row r="133" spans="1:28">
      <c r="A133" s="1"/>
      <c r="B133" s="1"/>
      <c r="C133" s="1"/>
      <c r="D133" s="1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0"/>
      <c r="T133" s="10"/>
      <c r="U133" s="1"/>
      <c r="V133" s="4"/>
      <c r="W133" s="4"/>
      <c r="X133" s="4"/>
      <c r="Y133" s="1"/>
      <c r="Z133" s="10"/>
      <c r="AA133" s="1"/>
      <c r="AB133" s="1"/>
    </row>
  </sheetData>
  <autoFilter ref="A7:AB56" xr:uid="{00000000-0009-0000-0000-000000000000}"/>
  <mergeCells count="32">
    <mergeCell ref="A2:AB2"/>
    <mergeCell ref="A6:A7"/>
    <mergeCell ref="B6:B7"/>
    <mergeCell ref="C6:C7"/>
    <mergeCell ref="D6:D7"/>
    <mergeCell ref="U6:U7"/>
    <mergeCell ref="V6:X6"/>
    <mergeCell ref="Y6:Y7"/>
    <mergeCell ref="Z6:Z7"/>
    <mergeCell ref="AA6:AA7"/>
    <mergeCell ref="AB6:AB7"/>
    <mergeCell ref="A4:R4"/>
    <mergeCell ref="S6:T6"/>
    <mergeCell ref="H6:L6"/>
    <mergeCell ref="M6:R6"/>
    <mergeCell ref="E6:G6"/>
    <mergeCell ref="A56:D56"/>
    <mergeCell ref="B40:B50"/>
    <mergeCell ref="B8:B14"/>
    <mergeCell ref="A8:A55"/>
    <mergeCell ref="C8:D8"/>
    <mergeCell ref="B15:B24"/>
    <mergeCell ref="C25:D25"/>
    <mergeCell ref="B25:B31"/>
    <mergeCell ref="C32:D32"/>
    <mergeCell ref="B51:B55"/>
    <mergeCell ref="B32:B33"/>
    <mergeCell ref="B34:B39"/>
    <mergeCell ref="C34:D34"/>
    <mergeCell ref="C40:D40"/>
    <mergeCell ref="C15:D15"/>
    <mergeCell ref="C51:D51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E3DF2-D677-4AF3-B38F-A1514C7A5197}">
  <sheetPr>
    <tabColor rgb="FF0000FF"/>
    <pageSetUpPr fitToPage="1"/>
  </sheetPr>
  <dimension ref="A1:T134"/>
  <sheetViews>
    <sheetView zoomScale="82" zoomScaleNormal="82" workbookViewId="0">
      <pane xSplit="4" ySplit="9" topLeftCell="E10" activePane="bottomRight" state="frozen"/>
      <selection pane="topRight" activeCell="E1" sqref="E1"/>
      <selection pane="bottomLeft" activeCell="A9" sqref="A9"/>
      <selection pane="bottomRight" activeCell="H20" sqref="H20"/>
    </sheetView>
  </sheetViews>
  <sheetFormatPr defaultRowHeight="16.5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1.625" style="3" customWidth="1"/>
    <col min="5" max="6" width="10.625" style="3" customWidth="1"/>
    <col min="7" max="13" width="10.625" style="5" customWidth="1"/>
    <col min="14" max="15" width="16.625" style="5" customWidth="1"/>
    <col min="16" max="16" width="27" style="5" customWidth="1"/>
    <col min="17" max="17" width="20.25" style="5" customWidth="1"/>
    <col min="18" max="18" width="9.25" style="5" bestFit="1" customWidth="1"/>
    <col min="19" max="19" width="31.25" style="3" customWidth="1"/>
    <col min="20" max="20" width="7.875" style="3" customWidth="1"/>
    <col min="21" max="16384" width="9" style="1"/>
  </cols>
  <sheetData>
    <row r="1" spans="1:20" ht="12.75" customHeight="1"/>
    <row r="2" spans="1:20" ht="28.5">
      <c r="A2" s="286" t="s">
        <v>89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</row>
    <row r="3" spans="1:20" ht="12" customHeight="1" thickBot="1">
      <c r="A3" s="17"/>
      <c r="B3" s="17"/>
      <c r="C3" s="17"/>
      <c r="D3" s="17"/>
      <c r="E3" s="17"/>
      <c r="F3" s="17"/>
      <c r="G3" s="79"/>
      <c r="H3" s="79"/>
      <c r="I3" s="79"/>
      <c r="J3" s="79"/>
      <c r="K3" s="79"/>
      <c r="L3" s="79"/>
      <c r="M3" s="79"/>
      <c r="N3" s="17"/>
      <c r="O3" s="17"/>
      <c r="P3" s="37"/>
      <c r="Q3" s="17"/>
      <c r="R3" s="17"/>
      <c r="S3" s="17"/>
      <c r="T3" s="17"/>
    </row>
    <row r="4" spans="1:20" ht="125.25" customHeight="1" thickBot="1">
      <c r="A4" s="299" t="s">
        <v>294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54"/>
    </row>
    <row r="5" spans="1:20" ht="13.5" customHeight="1" thickBot="1">
      <c r="A5" s="17"/>
      <c r="B5" s="17"/>
      <c r="C5" s="17"/>
      <c r="D5" s="17"/>
      <c r="E5" s="17"/>
      <c r="F5" s="17"/>
      <c r="G5" s="79"/>
      <c r="H5" s="79"/>
      <c r="I5" s="79"/>
      <c r="J5" s="79"/>
      <c r="K5" s="79"/>
      <c r="L5" s="79"/>
      <c r="M5" s="79"/>
      <c r="N5" s="17"/>
      <c r="O5" s="17"/>
      <c r="P5" s="37"/>
      <c r="Q5" s="17"/>
      <c r="R5" s="17"/>
      <c r="S5" s="17"/>
      <c r="T5" s="17"/>
    </row>
    <row r="6" spans="1:20" ht="28.5" customHeight="1">
      <c r="A6" s="334" t="s">
        <v>14</v>
      </c>
      <c r="B6" s="289" t="s">
        <v>0</v>
      </c>
      <c r="C6" s="289" t="s">
        <v>1</v>
      </c>
      <c r="D6" s="330" t="s">
        <v>2</v>
      </c>
      <c r="E6" s="328" t="s">
        <v>107</v>
      </c>
      <c r="F6" s="328"/>
      <c r="G6" s="328"/>
      <c r="H6" s="328"/>
      <c r="I6" s="328"/>
      <c r="J6" s="328"/>
      <c r="K6" s="328"/>
      <c r="L6" s="328"/>
      <c r="M6" s="329"/>
      <c r="N6" s="347" t="s">
        <v>12</v>
      </c>
      <c r="O6" s="348"/>
      <c r="P6" s="317" t="s">
        <v>13</v>
      </c>
      <c r="Q6" s="337" t="s">
        <v>108</v>
      </c>
      <c r="R6" s="338"/>
      <c r="S6" s="341" t="s">
        <v>8</v>
      </c>
      <c r="T6" s="344" t="s">
        <v>9</v>
      </c>
    </row>
    <row r="7" spans="1:20" ht="27" customHeight="1" thickBot="1">
      <c r="A7" s="335"/>
      <c r="B7" s="333"/>
      <c r="C7" s="333"/>
      <c r="D7" s="331"/>
      <c r="E7" s="320" t="s">
        <v>81</v>
      </c>
      <c r="F7" s="321"/>
      <c r="G7" s="322"/>
      <c r="H7" s="323" t="s">
        <v>82</v>
      </c>
      <c r="I7" s="321"/>
      <c r="J7" s="324"/>
      <c r="K7" s="325" t="s">
        <v>83</v>
      </c>
      <c r="L7" s="326"/>
      <c r="M7" s="327"/>
      <c r="N7" s="308" t="s">
        <v>103</v>
      </c>
      <c r="O7" s="349" t="s">
        <v>102</v>
      </c>
      <c r="P7" s="318"/>
      <c r="Q7" s="339"/>
      <c r="R7" s="340"/>
      <c r="S7" s="342"/>
      <c r="T7" s="345"/>
    </row>
    <row r="8" spans="1:20" s="4" customFormat="1" ht="34.5" thickTop="1" thickBot="1">
      <c r="A8" s="336"/>
      <c r="B8" s="290"/>
      <c r="C8" s="290"/>
      <c r="D8" s="332"/>
      <c r="E8" s="18" t="s">
        <v>96</v>
      </c>
      <c r="F8" s="29" t="s">
        <v>106</v>
      </c>
      <c r="G8" s="42" t="s">
        <v>97</v>
      </c>
      <c r="H8" s="18" t="s">
        <v>92</v>
      </c>
      <c r="I8" s="29" t="s">
        <v>106</v>
      </c>
      <c r="J8" s="50" t="s">
        <v>97</v>
      </c>
      <c r="K8" s="18" t="s">
        <v>94</v>
      </c>
      <c r="L8" s="29" t="s">
        <v>106</v>
      </c>
      <c r="M8" s="50" t="s">
        <v>97</v>
      </c>
      <c r="N8" s="309"/>
      <c r="O8" s="319"/>
      <c r="P8" s="319"/>
      <c r="Q8" s="163" t="s">
        <v>6</v>
      </c>
      <c r="R8" s="163" t="s">
        <v>85</v>
      </c>
      <c r="S8" s="343"/>
      <c r="T8" s="346"/>
    </row>
    <row r="9" spans="1:20" s="4" customFormat="1" ht="20.100000000000001" customHeight="1">
      <c r="A9" s="314" t="s">
        <v>18</v>
      </c>
      <c r="B9" s="315" t="s">
        <v>19</v>
      </c>
      <c r="C9" s="282" t="s">
        <v>69</v>
      </c>
      <c r="D9" s="316"/>
      <c r="E9" s="20">
        <f>SUM(E10:E15)</f>
        <v>121</v>
      </c>
      <c r="F9" s="27">
        <f t="shared" ref="F9:M9" si="0">SUM(F10:F15)</f>
        <v>4</v>
      </c>
      <c r="G9" s="61">
        <f t="shared" si="0"/>
        <v>4</v>
      </c>
      <c r="H9" s="20">
        <f t="shared" si="0"/>
        <v>149</v>
      </c>
      <c r="I9" s="27">
        <f t="shared" si="0"/>
        <v>6</v>
      </c>
      <c r="J9" s="61">
        <f t="shared" si="0"/>
        <v>6</v>
      </c>
      <c r="K9" s="20">
        <f t="shared" si="0"/>
        <v>156</v>
      </c>
      <c r="L9" s="27">
        <f t="shared" si="0"/>
        <v>6</v>
      </c>
      <c r="M9" s="61">
        <f t="shared" si="0"/>
        <v>6</v>
      </c>
      <c r="N9" s="20"/>
      <c r="O9" s="57"/>
      <c r="P9" s="57"/>
      <c r="Q9" s="12"/>
      <c r="R9" s="12"/>
      <c r="S9" s="14"/>
      <c r="T9" s="204"/>
    </row>
    <row r="10" spans="1:20" ht="30" customHeight="1">
      <c r="A10" s="281"/>
      <c r="B10" s="279"/>
      <c r="C10" s="2" t="s">
        <v>26</v>
      </c>
      <c r="D10" s="129" t="s">
        <v>20</v>
      </c>
      <c r="E10" s="21">
        <v>22</v>
      </c>
      <c r="F10" s="30">
        <f>INT(E10*0.05)</f>
        <v>1</v>
      </c>
      <c r="G10" s="43">
        <v>1</v>
      </c>
      <c r="H10" s="21">
        <v>28</v>
      </c>
      <c r="I10" s="30">
        <f>INT(H10*0.05)</f>
        <v>1</v>
      </c>
      <c r="J10" s="43">
        <v>1</v>
      </c>
      <c r="K10" s="21">
        <v>29</v>
      </c>
      <c r="L10" s="30">
        <f>INT(K10*0.05)</f>
        <v>1</v>
      </c>
      <c r="M10" s="43">
        <v>1</v>
      </c>
      <c r="N10" s="193" t="s">
        <v>130</v>
      </c>
      <c r="O10" s="185">
        <v>0.58333333333333337</v>
      </c>
      <c r="P10" s="165" t="s">
        <v>131</v>
      </c>
      <c r="Q10" s="186" t="s">
        <v>116</v>
      </c>
      <c r="R10" s="186" t="s">
        <v>117</v>
      </c>
      <c r="S10" s="186" t="s">
        <v>118</v>
      </c>
      <c r="T10" s="205"/>
    </row>
    <row r="11" spans="1:20" ht="30" customHeight="1">
      <c r="A11" s="281"/>
      <c r="B11" s="279"/>
      <c r="C11" s="2" t="s">
        <v>26</v>
      </c>
      <c r="D11" s="129" t="s">
        <v>21</v>
      </c>
      <c r="E11" s="21">
        <v>24</v>
      </c>
      <c r="F11" s="30">
        <f t="shared" ref="F11:F15" si="1">INT(E11*0.05)</f>
        <v>1</v>
      </c>
      <c r="G11" s="43">
        <v>1</v>
      </c>
      <c r="H11" s="21">
        <v>30</v>
      </c>
      <c r="I11" s="30">
        <f t="shared" ref="I11:I15" si="2">INT(H11*0.05)</f>
        <v>1</v>
      </c>
      <c r="J11" s="43">
        <v>1</v>
      </c>
      <c r="K11" s="21">
        <v>32</v>
      </c>
      <c r="L11" s="30">
        <f t="shared" ref="L11:L15" si="3">INT(K11*0.05)</f>
        <v>1</v>
      </c>
      <c r="M11" s="43">
        <v>1</v>
      </c>
      <c r="N11" s="201" t="s">
        <v>123</v>
      </c>
      <c r="O11" s="202">
        <v>0.58333333333333337</v>
      </c>
      <c r="P11" s="172" t="s">
        <v>120</v>
      </c>
      <c r="Q11" s="191" t="s">
        <v>124</v>
      </c>
      <c r="R11" s="191" t="s">
        <v>125</v>
      </c>
      <c r="S11" s="191" t="s">
        <v>126</v>
      </c>
      <c r="T11" s="206"/>
    </row>
    <row r="12" spans="1:20" ht="30" customHeight="1">
      <c r="A12" s="281"/>
      <c r="B12" s="279"/>
      <c r="C12" s="2" t="s">
        <v>26</v>
      </c>
      <c r="D12" s="129" t="s">
        <v>22</v>
      </c>
      <c r="E12" s="21">
        <v>20</v>
      </c>
      <c r="F12" s="30">
        <f t="shared" si="1"/>
        <v>1</v>
      </c>
      <c r="G12" s="43">
        <v>1</v>
      </c>
      <c r="H12" s="21">
        <v>25</v>
      </c>
      <c r="I12" s="30">
        <f t="shared" si="2"/>
        <v>1</v>
      </c>
      <c r="J12" s="43">
        <v>1</v>
      </c>
      <c r="K12" s="21">
        <v>26</v>
      </c>
      <c r="L12" s="30">
        <f t="shared" si="3"/>
        <v>1</v>
      </c>
      <c r="M12" s="43">
        <v>1</v>
      </c>
      <c r="N12" s="193" t="s">
        <v>289</v>
      </c>
      <c r="O12" s="192">
        <v>0.58333333333333337</v>
      </c>
      <c r="P12" s="166" t="s">
        <v>172</v>
      </c>
      <c r="Q12" s="186" t="s">
        <v>174</v>
      </c>
      <c r="R12" s="186" t="s">
        <v>117</v>
      </c>
      <c r="S12" s="186" t="s">
        <v>118</v>
      </c>
      <c r="T12" s="206"/>
    </row>
    <row r="13" spans="1:20" ht="30" customHeight="1">
      <c r="A13" s="281"/>
      <c r="B13" s="279"/>
      <c r="C13" s="2" t="s">
        <v>26</v>
      </c>
      <c r="D13" s="129" t="s">
        <v>23</v>
      </c>
      <c r="E13" s="22">
        <v>22</v>
      </c>
      <c r="F13" s="30">
        <f t="shared" si="1"/>
        <v>1</v>
      </c>
      <c r="G13" s="43">
        <v>1</v>
      </c>
      <c r="H13" s="22">
        <v>25</v>
      </c>
      <c r="I13" s="30">
        <f t="shared" si="2"/>
        <v>1</v>
      </c>
      <c r="J13" s="43">
        <v>1</v>
      </c>
      <c r="K13" s="22">
        <v>26</v>
      </c>
      <c r="L13" s="30">
        <f t="shared" si="3"/>
        <v>1</v>
      </c>
      <c r="M13" s="43">
        <v>1</v>
      </c>
      <c r="N13" s="184" t="s">
        <v>130</v>
      </c>
      <c r="O13" s="192">
        <v>0.58333333333333337</v>
      </c>
      <c r="P13" s="166" t="s">
        <v>261</v>
      </c>
      <c r="Q13" s="186" t="s">
        <v>174</v>
      </c>
      <c r="R13" s="186" t="s">
        <v>212</v>
      </c>
      <c r="S13" s="186" t="s">
        <v>118</v>
      </c>
      <c r="T13" s="206"/>
    </row>
    <row r="14" spans="1:20" ht="30" customHeight="1">
      <c r="A14" s="281"/>
      <c r="B14" s="279"/>
      <c r="C14" s="2" t="s">
        <v>26</v>
      </c>
      <c r="D14" s="129" t="s">
        <v>24</v>
      </c>
      <c r="E14" s="22">
        <v>17</v>
      </c>
      <c r="F14" s="30">
        <f t="shared" si="1"/>
        <v>0</v>
      </c>
      <c r="G14" s="43">
        <v>0</v>
      </c>
      <c r="H14" s="22">
        <v>21</v>
      </c>
      <c r="I14" s="30">
        <f t="shared" si="2"/>
        <v>1</v>
      </c>
      <c r="J14" s="43">
        <v>1</v>
      </c>
      <c r="K14" s="22">
        <v>22</v>
      </c>
      <c r="L14" s="30">
        <f t="shared" si="3"/>
        <v>1</v>
      </c>
      <c r="M14" s="43">
        <v>1</v>
      </c>
      <c r="N14" s="193" t="s">
        <v>150</v>
      </c>
      <c r="O14" s="192">
        <v>0.58333333333333337</v>
      </c>
      <c r="P14" s="166" t="s">
        <v>165</v>
      </c>
      <c r="Q14" s="186" t="s">
        <v>116</v>
      </c>
      <c r="R14" s="186" t="s">
        <v>166</v>
      </c>
      <c r="S14" s="186" t="s">
        <v>118</v>
      </c>
      <c r="T14" s="206"/>
    </row>
    <row r="15" spans="1:20" ht="30" customHeight="1">
      <c r="A15" s="281"/>
      <c r="B15" s="279"/>
      <c r="C15" s="2" t="s">
        <v>26</v>
      </c>
      <c r="D15" s="129" t="s">
        <v>25</v>
      </c>
      <c r="E15" s="22">
        <v>16</v>
      </c>
      <c r="F15" s="30">
        <f t="shared" si="1"/>
        <v>0</v>
      </c>
      <c r="G15" s="43">
        <v>0</v>
      </c>
      <c r="H15" s="22">
        <v>20</v>
      </c>
      <c r="I15" s="30">
        <f t="shared" si="2"/>
        <v>1</v>
      </c>
      <c r="J15" s="43">
        <v>1</v>
      </c>
      <c r="K15" s="22">
        <v>21</v>
      </c>
      <c r="L15" s="30">
        <f t="shared" si="3"/>
        <v>1</v>
      </c>
      <c r="M15" s="43">
        <v>1</v>
      </c>
      <c r="N15" s="193" t="s">
        <v>135</v>
      </c>
      <c r="O15" s="192">
        <v>0.41666666666666669</v>
      </c>
      <c r="P15" s="166" t="s">
        <v>136</v>
      </c>
      <c r="Q15" s="186" t="s">
        <v>137</v>
      </c>
      <c r="R15" s="191" t="s">
        <v>125</v>
      </c>
      <c r="S15" s="186" t="s">
        <v>138</v>
      </c>
      <c r="T15" s="206"/>
    </row>
    <row r="16" spans="1:20" ht="20.100000000000001" customHeight="1">
      <c r="A16" s="281"/>
      <c r="B16" s="279" t="s">
        <v>27</v>
      </c>
      <c r="C16" s="284" t="s">
        <v>69</v>
      </c>
      <c r="D16" s="310"/>
      <c r="E16" s="20">
        <f>SUM(E17:E25)</f>
        <v>247</v>
      </c>
      <c r="F16" s="27">
        <f t="shared" ref="F16:M16" si="4">SUM(F17:F25)</f>
        <v>9</v>
      </c>
      <c r="G16" s="61">
        <f t="shared" si="4"/>
        <v>9</v>
      </c>
      <c r="H16" s="20">
        <f t="shared" si="4"/>
        <v>245</v>
      </c>
      <c r="I16" s="27">
        <f t="shared" si="4"/>
        <v>9</v>
      </c>
      <c r="J16" s="61">
        <f t="shared" si="4"/>
        <v>9</v>
      </c>
      <c r="K16" s="20">
        <f t="shared" si="4"/>
        <v>259</v>
      </c>
      <c r="L16" s="27">
        <f t="shared" si="4"/>
        <v>9</v>
      </c>
      <c r="M16" s="61">
        <f t="shared" si="4"/>
        <v>8</v>
      </c>
      <c r="N16" s="156"/>
      <c r="O16" s="153"/>
      <c r="P16" s="153"/>
      <c r="Q16" s="159"/>
      <c r="R16" s="159"/>
      <c r="S16" s="147"/>
      <c r="T16" s="207"/>
    </row>
    <row r="17" spans="1:20" ht="30" customHeight="1">
      <c r="A17" s="281"/>
      <c r="B17" s="279"/>
      <c r="C17" s="2" t="s">
        <v>26</v>
      </c>
      <c r="D17" s="129" t="s">
        <v>28</v>
      </c>
      <c r="E17" s="21">
        <v>26</v>
      </c>
      <c r="F17" s="30">
        <f>INT(E17*0.05)</f>
        <v>1</v>
      </c>
      <c r="G17" s="43">
        <v>1</v>
      </c>
      <c r="H17" s="21">
        <v>28</v>
      </c>
      <c r="I17" s="30">
        <f>INT(H17*0.05)</f>
        <v>1</v>
      </c>
      <c r="J17" s="43">
        <v>1</v>
      </c>
      <c r="K17" s="21">
        <v>30</v>
      </c>
      <c r="L17" s="30">
        <f>INT(K17*0.05)</f>
        <v>1</v>
      </c>
      <c r="M17" s="43">
        <v>1</v>
      </c>
      <c r="N17" s="184" t="s">
        <v>229</v>
      </c>
      <c r="O17" s="185">
        <v>0.58333333333333337</v>
      </c>
      <c r="P17" s="165" t="s">
        <v>230</v>
      </c>
      <c r="Q17" s="186" t="s">
        <v>231</v>
      </c>
      <c r="R17" s="186" t="s">
        <v>232</v>
      </c>
      <c r="S17" s="186" t="s">
        <v>233</v>
      </c>
      <c r="T17" s="206"/>
    </row>
    <row r="18" spans="1:20" ht="30" customHeight="1">
      <c r="A18" s="281"/>
      <c r="B18" s="279"/>
      <c r="C18" s="2" t="s">
        <v>26</v>
      </c>
      <c r="D18" s="129" t="s">
        <v>29</v>
      </c>
      <c r="E18" s="21">
        <v>29</v>
      </c>
      <c r="F18" s="30">
        <f t="shared" ref="F18:F25" si="5">INT(E18*0.05)</f>
        <v>1</v>
      </c>
      <c r="G18" s="43">
        <v>1</v>
      </c>
      <c r="H18" s="21">
        <v>32</v>
      </c>
      <c r="I18" s="30">
        <f t="shared" ref="I18:I27" si="6">INT(H18*0.05)</f>
        <v>1</v>
      </c>
      <c r="J18" s="43">
        <v>1</v>
      </c>
      <c r="K18" s="21">
        <v>34</v>
      </c>
      <c r="L18" s="30">
        <f t="shared" ref="L18:L27" si="7">INT(K18*0.05)</f>
        <v>1</v>
      </c>
      <c r="M18" s="43">
        <v>1</v>
      </c>
      <c r="N18" s="193" t="s">
        <v>150</v>
      </c>
      <c r="O18" s="185">
        <v>0.58333333333333337</v>
      </c>
      <c r="P18" s="165" t="s">
        <v>190</v>
      </c>
      <c r="Q18" s="186" t="s">
        <v>174</v>
      </c>
      <c r="R18" s="186" t="s">
        <v>166</v>
      </c>
      <c r="S18" s="186" t="s">
        <v>192</v>
      </c>
      <c r="T18" s="206"/>
    </row>
    <row r="19" spans="1:20" ht="30" customHeight="1">
      <c r="A19" s="281"/>
      <c r="B19" s="279"/>
      <c r="C19" s="2" t="s">
        <v>26</v>
      </c>
      <c r="D19" s="129" t="s">
        <v>30</v>
      </c>
      <c r="E19" s="21">
        <v>37</v>
      </c>
      <c r="F19" s="30">
        <f t="shared" si="5"/>
        <v>1</v>
      </c>
      <c r="G19" s="43">
        <v>1</v>
      </c>
      <c r="H19" s="21">
        <v>41</v>
      </c>
      <c r="I19" s="30">
        <f t="shared" si="6"/>
        <v>2</v>
      </c>
      <c r="J19" s="43">
        <v>2</v>
      </c>
      <c r="K19" s="21">
        <v>43</v>
      </c>
      <c r="L19" s="30">
        <f t="shared" si="7"/>
        <v>2</v>
      </c>
      <c r="M19" s="43">
        <v>2</v>
      </c>
      <c r="N19" s="193" t="s">
        <v>101</v>
      </c>
      <c r="O19" s="166" t="s">
        <v>101</v>
      </c>
      <c r="P19" s="166" t="s">
        <v>101</v>
      </c>
      <c r="Q19" s="186" t="s">
        <v>133</v>
      </c>
      <c r="R19" s="203">
        <v>1</v>
      </c>
      <c r="S19" s="188" t="s">
        <v>175</v>
      </c>
      <c r="T19" s="206"/>
    </row>
    <row r="20" spans="1:20" ht="30" customHeight="1">
      <c r="A20" s="281"/>
      <c r="B20" s="279"/>
      <c r="C20" s="2" t="s">
        <v>26</v>
      </c>
      <c r="D20" s="129" t="s">
        <v>31</v>
      </c>
      <c r="E20" s="21">
        <v>20</v>
      </c>
      <c r="F20" s="30">
        <f t="shared" si="5"/>
        <v>1</v>
      </c>
      <c r="G20" s="43">
        <v>1</v>
      </c>
      <c r="H20" s="21">
        <v>22</v>
      </c>
      <c r="I20" s="30">
        <f t="shared" si="6"/>
        <v>1</v>
      </c>
      <c r="J20" s="43">
        <v>1</v>
      </c>
      <c r="K20" s="21">
        <v>23</v>
      </c>
      <c r="L20" s="30">
        <f t="shared" si="7"/>
        <v>1</v>
      </c>
      <c r="M20" s="43">
        <v>1</v>
      </c>
      <c r="N20" s="193" t="s">
        <v>101</v>
      </c>
      <c r="O20" s="166" t="s">
        <v>101</v>
      </c>
      <c r="P20" s="166" t="s">
        <v>101</v>
      </c>
      <c r="Q20" s="186" t="s">
        <v>194</v>
      </c>
      <c r="R20" s="203">
        <v>1</v>
      </c>
      <c r="S20" s="186" t="s">
        <v>204</v>
      </c>
      <c r="T20" s="206"/>
    </row>
    <row r="21" spans="1:20" ht="30" customHeight="1">
      <c r="A21" s="281"/>
      <c r="B21" s="279"/>
      <c r="C21" s="2" t="s">
        <v>26</v>
      </c>
      <c r="D21" s="129" t="s">
        <v>32</v>
      </c>
      <c r="E21" s="21">
        <v>23</v>
      </c>
      <c r="F21" s="30">
        <f t="shared" si="5"/>
        <v>1</v>
      </c>
      <c r="G21" s="43">
        <v>1</v>
      </c>
      <c r="H21" s="21">
        <v>26</v>
      </c>
      <c r="I21" s="30">
        <f t="shared" si="6"/>
        <v>1</v>
      </c>
      <c r="J21" s="43">
        <v>1</v>
      </c>
      <c r="K21" s="21">
        <v>27</v>
      </c>
      <c r="L21" s="30">
        <f t="shared" si="7"/>
        <v>1</v>
      </c>
      <c r="M21" s="43">
        <v>1</v>
      </c>
      <c r="N21" s="193" t="s">
        <v>101</v>
      </c>
      <c r="O21" s="166" t="s">
        <v>101</v>
      </c>
      <c r="P21" s="166" t="s">
        <v>101</v>
      </c>
      <c r="Q21" s="186" t="s">
        <v>194</v>
      </c>
      <c r="R21" s="203">
        <v>1</v>
      </c>
      <c r="S21" s="199" t="s">
        <v>193</v>
      </c>
      <c r="T21" s="206"/>
    </row>
    <row r="22" spans="1:20" ht="30" customHeight="1">
      <c r="A22" s="281"/>
      <c r="B22" s="279"/>
      <c r="C22" s="2" t="s">
        <v>26</v>
      </c>
      <c r="D22" s="129" t="s">
        <v>33</v>
      </c>
      <c r="E22" s="21">
        <v>31</v>
      </c>
      <c r="F22" s="30">
        <f t="shared" si="5"/>
        <v>1</v>
      </c>
      <c r="G22" s="43">
        <v>1</v>
      </c>
      <c r="H22" s="21">
        <v>34</v>
      </c>
      <c r="I22" s="30">
        <f t="shared" si="6"/>
        <v>1</v>
      </c>
      <c r="J22" s="43">
        <v>1</v>
      </c>
      <c r="K22" s="21">
        <v>36</v>
      </c>
      <c r="L22" s="30">
        <f t="shared" si="7"/>
        <v>1</v>
      </c>
      <c r="M22" s="43">
        <v>0</v>
      </c>
      <c r="N22" s="193" t="s">
        <v>144</v>
      </c>
      <c r="O22" s="185">
        <v>0.58333333333333337</v>
      </c>
      <c r="P22" s="168" t="s">
        <v>180</v>
      </c>
      <c r="Q22" s="186" t="s">
        <v>183</v>
      </c>
      <c r="R22" s="186" t="s">
        <v>166</v>
      </c>
      <c r="S22" s="186" t="s">
        <v>126</v>
      </c>
      <c r="T22" s="206"/>
    </row>
    <row r="23" spans="1:20" ht="30" customHeight="1">
      <c r="A23" s="281"/>
      <c r="B23" s="279"/>
      <c r="C23" s="2" t="s">
        <v>26</v>
      </c>
      <c r="D23" s="129" t="s">
        <v>34</v>
      </c>
      <c r="E23" s="21">
        <v>30</v>
      </c>
      <c r="F23" s="30">
        <f t="shared" si="5"/>
        <v>1</v>
      </c>
      <c r="G23" s="43">
        <v>1</v>
      </c>
      <c r="H23" s="21">
        <v>33</v>
      </c>
      <c r="I23" s="30">
        <f t="shared" si="6"/>
        <v>1</v>
      </c>
      <c r="J23" s="43">
        <v>1</v>
      </c>
      <c r="K23" s="21">
        <v>35</v>
      </c>
      <c r="L23" s="30">
        <f t="shared" si="7"/>
        <v>1</v>
      </c>
      <c r="M23" s="43">
        <v>1</v>
      </c>
      <c r="N23" s="184" t="s">
        <v>135</v>
      </c>
      <c r="O23" s="192">
        <v>0.5</v>
      </c>
      <c r="P23" s="166" t="s">
        <v>242</v>
      </c>
      <c r="Q23" s="186" t="s">
        <v>116</v>
      </c>
      <c r="R23" s="186" t="s">
        <v>244</v>
      </c>
      <c r="S23" s="186" t="s">
        <v>245</v>
      </c>
      <c r="T23" s="206"/>
    </row>
    <row r="24" spans="1:20" ht="30" customHeight="1">
      <c r="A24" s="281"/>
      <c r="B24" s="279"/>
      <c r="C24" s="2" t="s">
        <v>26</v>
      </c>
      <c r="D24" s="129" t="s">
        <v>35</v>
      </c>
      <c r="E24" s="22">
        <v>24</v>
      </c>
      <c r="F24" s="30">
        <f t="shared" si="5"/>
        <v>1</v>
      </c>
      <c r="G24" s="43">
        <v>1</v>
      </c>
      <c r="H24" s="22">
        <v>0</v>
      </c>
      <c r="I24" s="30">
        <f t="shared" si="6"/>
        <v>0</v>
      </c>
      <c r="J24" s="43">
        <v>0</v>
      </c>
      <c r="K24" s="22">
        <v>0</v>
      </c>
      <c r="L24" s="30">
        <f t="shared" si="7"/>
        <v>0</v>
      </c>
      <c r="M24" s="43">
        <v>0</v>
      </c>
      <c r="N24" s="193" t="s">
        <v>188</v>
      </c>
      <c r="O24" s="166" t="s">
        <v>189</v>
      </c>
      <c r="P24" s="166" t="s">
        <v>184</v>
      </c>
      <c r="Q24" s="186" t="s">
        <v>174</v>
      </c>
      <c r="R24" s="186" t="s">
        <v>171</v>
      </c>
      <c r="S24" s="186" t="s">
        <v>187</v>
      </c>
      <c r="T24" s="206"/>
    </row>
    <row r="25" spans="1:20" ht="30" customHeight="1">
      <c r="A25" s="281"/>
      <c r="B25" s="279"/>
      <c r="C25" s="2" t="s">
        <v>26</v>
      </c>
      <c r="D25" s="129" t="s">
        <v>36</v>
      </c>
      <c r="E25" s="22">
        <v>27</v>
      </c>
      <c r="F25" s="30">
        <f t="shared" si="5"/>
        <v>1</v>
      </c>
      <c r="G25" s="43">
        <v>1</v>
      </c>
      <c r="H25" s="22">
        <v>29</v>
      </c>
      <c r="I25" s="30">
        <f t="shared" si="6"/>
        <v>1</v>
      </c>
      <c r="J25" s="43">
        <v>1</v>
      </c>
      <c r="K25" s="22">
        <v>31</v>
      </c>
      <c r="L25" s="30">
        <f t="shared" si="7"/>
        <v>1</v>
      </c>
      <c r="M25" s="43">
        <v>1</v>
      </c>
      <c r="N25" s="193" t="s">
        <v>123</v>
      </c>
      <c r="O25" s="166" t="s">
        <v>179</v>
      </c>
      <c r="P25" s="166" t="s">
        <v>177</v>
      </c>
      <c r="Q25" s="186" t="s">
        <v>174</v>
      </c>
      <c r="R25" s="186" t="s">
        <v>125</v>
      </c>
      <c r="S25" s="186" t="s">
        <v>138</v>
      </c>
      <c r="T25" s="206"/>
    </row>
    <row r="26" spans="1:20" ht="20.100000000000001" customHeight="1">
      <c r="A26" s="281"/>
      <c r="B26" s="279" t="s">
        <v>43</v>
      </c>
      <c r="C26" s="284" t="s">
        <v>69</v>
      </c>
      <c r="D26" s="310"/>
      <c r="E26" s="20">
        <f>SUM(E27:E32)</f>
        <v>87</v>
      </c>
      <c r="F26" s="27">
        <f t="shared" ref="F26:M26" si="8">SUM(F27:F32)</f>
        <v>3</v>
      </c>
      <c r="G26" s="61">
        <f t="shared" si="8"/>
        <v>2</v>
      </c>
      <c r="H26" s="20">
        <f t="shared" si="8"/>
        <v>108</v>
      </c>
      <c r="I26" s="27">
        <f t="shared" si="8"/>
        <v>4</v>
      </c>
      <c r="J26" s="61">
        <f t="shared" si="8"/>
        <v>4</v>
      </c>
      <c r="K26" s="20">
        <f t="shared" si="8"/>
        <v>113</v>
      </c>
      <c r="L26" s="27">
        <f t="shared" si="8"/>
        <v>4</v>
      </c>
      <c r="M26" s="61">
        <f t="shared" si="8"/>
        <v>3</v>
      </c>
      <c r="N26" s="156"/>
      <c r="O26" s="153"/>
      <c r="P26" s="153"/>
      <c r="Q26" s="159"/>
      <c r="R26" s="159"/>
      <c r="S26" s="147"/>
      <c r="T26" s="208"/>
    </row>
    <row r="27" spans="1:20" ht="30" customHeight="1">
      <c r="A27" s="281"/>
      <c r="B27" s="279"/>
      <c r="C27" s="19" t="s">
        <v>11</v>
      </c>
      <c r="D27" s="130" t="s">
        <v>37</v>
      </c>
      <c r="E27" s="23">
        <v>22</v>
      </c>
      <c r="F27" s="31">
        <f>INT(E27*0.05)</f>
        <v>1</v>
      </c>
      <c r="G27" s="80"/>
      <c r="H27" s="23">
        <v>28</v>
      </c>
      <c r="I27" s="30">
        <f t="shared" si="6"/>
        <v>1</v>
      </c>
      <c r="J27" s="80"/>
      <c r="K27" s="23">
        <v>29</v>
      </c>
      <c r="L27" s="30">
        <f t="shared" si="7"/>
        <v>1</v>
      </c>
      <c r="M27" s="80"/>
      <c r="N27" s="157"/>
      <c r="O27" s="154"/>
      <c r="P27" s="154"/>
      <c r="Q27" s="160"/>
      <c r="R27" s="160"/>
      <c r="S27" s="152"/>
      <c r="T27" s="208"/>
    </row>
    <row r="28" spans="1:20" ht="30" customHeight="1">
      <c r="A28" s="281"/>
      <c r="B28" s="279"/>
      <c r="C28" s="19" t="s">
        <v>11</v>
      </c>
      <c r="D28" s="130" t="s">
        <v>38</v>
      </c>
      <c r="E28" s="23"/>
      <c r="F28" s="30"/>
      <c r="G28" s="44">
        <v>0</v>
      </c>
      <c r="H28" s="23"/>
      <c r="I28" s="55"/>
      <c r="J28" s="44">
        <v>0</v>
      </c>
      <c r="K28" s="23"/>
      <c r="L28" s="55"/>
      <c r="M28" s="44">
        <v>0</v>
      </c>
      <c r="N28" s="184" t="s">
        <v>135</v>
      </c>
      <c r="O28" s="192">
        <v>0.58333333333333337</v>
      </c>
      <c r="P28" s="166" t="s">
        <v>210</v>
      </c>
      <c r="Q28" s="186" t="s">
        <v>116</v>
      </c>
      <c r="R28" s="186" t="s">
        <v>117</v>
      </c>
      <c r="S28" s="186" t="s">
        <v>118</v>
      </c>
      <c r="T28" s="206"/>
    </row>
    <row r="29" spans="1:20" ht="30" customHeight="1">
      <c r="A29" s="281"/>
      <c r="B29" s="279"/>
      <c r="C29" s="19" t="s">
        <v>11</v>
      </c>
      <c r="D29" s="130" t="s">
        <v>42</v>
      </c>
      <c r="E29" s="23"/>
      <c r="F29" s="30"/>
      <c r="G29" s="44">
        <v>0</v>
      </c>
      <c r="H29" s="23"/>
      <c r="I29" s="55"/>
      <c r="J29" s="44">
        <v>1</v>
      </c>
      <c r="K29" s="23"/>
      <c r="L29" s="55"/>
      <c r="M29" s="44">
        <v>1</v>
      </c>
      <c r="N29" s="184" t="s">
        <v>135</v>
      </c>
      <c r="O29" s="192">
        <v>0.58333333333333337</v>
      </c>
      <c r="P29" s="166" t="s">
        <v>258</v>
      </c>
      <c r="Q29" s="186" t="s">
        <v>116</v>
      </c>
      <c r="R29" s="186" t="s">
        <v>161</v>
      </c>
      <c r="S29" s="186" t="s">
        <v>162</v>
      </c>
      <c r="T29" s="206"/>
    </row>
    <row r="30" spans="1:20" ht="30" customHeight="1">
      <c r="A30" s="281"/>
      <c r="B30" s="279"/>
      <c r="C30" s="2" t="s">
        <v>11</v>
      </c>
      <c r="D30" s="129" t="s">
        <v>39</v>
      </c>
      <c r="E30" s="22">
        <v>18</v>
      </c>
      <c r="F30" s="30">
        <f>INT(E30*0.05)</f>
        <v>0</v>
      </c>
      <c r="G30" s="43">
        <v>0</v>
      </c>
      <c r="H30" s="22">
        <v>22</v>
      </c>
      <c r="I30" s="55">
        <f t="shared" ref="I30:I32" si="9">INT(H30*0.05)</f>
        <v>1</v>
      </c>
      <c r="J30" s="43">
        <v>1</v>
      </c>
      <c r="K30" s="22">
        <v>23</v>
      </c>
      <c r="L30" s="55">
        <f t="shared" ref="L30:L32" si="10">INT(K30*0.05)</f>
        <v>1</v>
      </c>
      <c r="M30" s="43">
        <v>1</v>
      </c>
      <c r="N30" s="193" t="s">
        <v>150</v>
      </c>
      <c r="O30" s="192">
        <v>0.41666666666666669</v>
      </c>
      <c r="P30" s="166" t="s">
        <v>167</v>
      </c>
      <c r="Q30" s="186" t="s">
        <v>116</v>
      </c>
      <c r="R30" s="186" t="s">
        <v>171</v>
      </c>
      <c r="S30" s="186" t="s">
        <v>162</v>
      </c>
      <c r="T30" s="206"/>
    </row>
    <row r="31" spans="1:20" ht="30" customHeight="1">
      <c r="A31" s="281"/>
      <c r="B31" s="279"/>
      <c r="C31" s="2" t="s">
        <v>11</v>
      </c>
      <c r="D31" s="129" t="s">
        <v>40</v>
      </c>
      <c r="E31" s="22">
        <v>22</v>
      </c>
      <c r="F31" s="30">
        <f t="shared" ref="F31:F32" si="11">INT(E31*0.05)</f>
        <v>1</v>
      </c>
      <c r="G31" s="43">
        <v>1</v>
      </c>
      <c r="H31" s="22">
        <v>27</v>
      </c>
      <c r="I31" s="55">
        <f t="shared" si="9"/>
        <v>1</v>
      </c>
      <c r="J31" s="43">
        <v>1</v>
      </c>
      <c r="K31" s="22">
        <v>28</v>
      </c>
      <c r="L31" s="55">
        <f t="shared" si="10"/>
        <v>1</v>
      </c>
      <c r="M31" s="43">
        <v>1</v>
      </c>
      <c r="N31" s="193" t="s">
        <v>135</v>
      </c>
      <c r="O31" s="192">
        <v>0.58333333333333337</v>
      </c>
      <c r="P31" s="166" t="s">
        <v>195</v>
      </c>
      <c r="Q31" s="186" t="s">
        <v>116</v>
      </c>
      <c r="R31" s="186" t="s">
        <v>117</v>
      </c>
      <c r="S31" s="186" t="s">
        <v>118</v>
      </c>
      <c r="T31" s="206"/>
    </row>
    <row r="32" spans="1:20" ht="30" customHeight="1">
      <c r="A32" s="281"/>
      <c r="B32" s="279"/>
      <c r="C32" s="2" t="s">
        <v>11</v>
      </c>
      <c r="D32" s="129" t="s">
        <v>41</v>
      </c>
      <c r="E32" s="22">
        <v>25</v>
      </c>
      <c r="F32" s="30">
        <f t="shared" si="11"/>
        <v>1</v>
      </c>
      <c r="G32" s="43">
        <v>1</v>
      </c>
      <c r="H32" s="22">
        <v>31</v>
      </c>
      <c r="I32" s="55">
        <f t="shared" si="9"/>
        <v>1</v>
      </c>
      <c r="J32" s="43">
        <v>1</v>
      </c>
      <c r="K32" s="22">
        <v>33</v>
      </c>
      <c r="L32" s="55">
        <f t="shared" si="10"/>
        <v>1</v>
      </c>
      <c r="M32" s="43">
        <v>0</v>
      </c>
      <c r="N32" s="184" t="s">
        <v>123</v>
      </c>
      <c r="O32" s="192">
        <v>0.58333333333333337</v>
      </c>
      <c r="P32" s="166" t="s">
        <v>222</v>
      </c>
      <c r="Q32" s="186" t="s">
        <v>225</v>
      </c>
      <c r="R32" s="186" t="s">
        <v>226</v>
      </c>
      <c r="S32" s="186" t="s">
        <v>227</v>
      </c>
      <c r="T32" s="206"/>
    </row>
    <row r="33" spans="1:20" ht="20.100000000000001" customHeight="1">
      <c r="A33" s="281"/>
      <c r="B33" s="279" t="s">
        <v>44</v>
      </c>
      <c r="C33" s="284" t="s">
        <v>69</v>
      </c>
      <c r="D33" s="310"/>
      <c r="E33" s="20">
        <v>17</v>
      </c>
      <c r="F33" s="28">
        <v>0</v>
      </c>
      <c r="G33" s="155">
        <v>0</v>
      </c>
      <c r="H33" s="20">
        <v>21</v>
      </c>
      <c r="I33" s="48">
        <v>4</v>
      </c>
      <c r="J33" s="46">
        <v>0</v>
      </c>
      <c r="K33" s="20">
        <v>22</v>
      </c>
      <c r="L33" s="48">
        <f>INT(K33*0.2)</f>
        <v>4</v>
      </c>
      <c r="M33" s="46">
        <v>0</v>
      </c>
      <c r="N33" s="157"/>
      <c r="O33" s="154"/>
      <c r="P33" s="154"/>
      <c r="Q33" s="160"/>
      <c r="R33" s="160"/>
      <c r="S33" s="150"/>
      <c r="T33" s="208"/>
    </row>
    <row r="34" spans="1:20" ht="30" customHeight="1">
      <c r="A34" s="281"/>
      <c r="B34" s="279"/>
      <c r="C34" s="2" t="s">
        <v>11</v>
      </c>
      <c r="D34" s="130" t="s">
        <v>45</v>
      </c>
      <c r="E34" s="23">
        <v>17</v>
      </c>
      <c r="F34" s="30">
        <f>INT(E34*0.05)</f>
        <v>0</v>
      </c>
      <c r="G34" s="44">
        <v>0</v>
      </c>
      <c r="H34" s="23">
        <v>21</v>
      </c>
      <c r="I34" s="55">
        <f>INT(H34*0.05)</f>
        <v>1</v>
      </c>
      <c r="J34" s="44">
        <v>0</v>
      </c>
      <c r="K34" s="23">
        <v>22</v>
      </c>
      <c r="L34" s="55">
        <f>INT(K34*0.05)</f>
        <v>1</v>
      </c>
      <c r="M34" s="44">
        <v>0</v>
      </c>
      <c r="N34" s="193" t="s">
        <v>135</v>
      </c>
      <c r="O34" s="166" t="s">
        <v>276</v>
      </c>
      <c r="P34" s="166" t="s">
        <v>277</v>
      </c>
      <c r="Q34" s="186" t="s">
        <v>278</v>
      </c>
      <c r="R34" s="186" t="s">
        <v>117</v>
      </c>
      <c r="S34" s="186" t="s">
        <v>279</v>
      </c>
      <c r="T34" s="206"/>
    </row>
    <row r="35" spans="1:20" ht="20.100000000000001" customHeight="1">
      <c r="A35" s="281"/>
      <c r="B35" s="279" t="s">
        <v>47</v>
      </c>
      <c r="C35" s="284" t="s">
        <v>69</v>
      </c>
      <c r="D35" s="310"/>
      <c r="E35" s="20">
        <f>SUM(E36:E40)</f>
        <v>186</v>
      </c>
      <c r="F35" s="27">
        <f t="shared" ref="F35:M35" si="12">SUM(F36:F40)</f>
        <v>8</v>
      </c>
      <c r="G35" s="61">
        <f t="shared" si="12"/>
        <v>4</v>
      </c>
      <c r="H35" s="20">
        <f t="shared" si="12"/>
        <v>211</v>
      </c>
      <c r="I35" s="27">
        <f t="shared" si="12"/>
        <v>9</v>
      </c>
      <c r="J35" s="61">
        <f t="shared" si="12"/>
        <v>5</v>
      </c>
      <c r="K35" s="20">
        <f t="shared" si="12"/>
        <v>224</v>
      </c>
      <c r="L35" s="27">
        <f t="shared" si="12"/>
        <v>9</v>
      </c>
      <c r="M35" s="61">
        <f t="shared" si="12"/>
        <v>5</v>
      </c>
      <c r="N35" s="157"/>
      <c r="O35" s="154"/>
      <c r="P35" s="154"/>
      <c r="Q35" s="160"/>
      <c r="R35" s="160"/>
      <c r="S35" s="150"/>
      <c r="T35" s="208"/>
    </row>
    <row r="36" spans="1:20" ht="30" customHeight="1">
      <c r="A36" s="281"/>
      <c r="B36" s="279"/>
      <c r="C36" s="9" t="s">
        <v>11</v>
      </c>
      <c r="D36" s="131" t="s">
        <v>50</v>
      </c>
      <c r="E36" s="24">
        <v>26</v>
      </c>
      <c r="F36" s="30">
        <f>INT(E36*0.05)</f>
        <v>1</v>
      </c>
      <c r="G36" s="45">
        <v>1</v>
      </c>
      <c r="H36" s="24">
        <v>29</v>
      </c>
      <c r="I36" s="55">
        <f>INT(H36*0.05)</f>
        <v>1</v>
      </c>
      <c r="J36" s="45">
        <v>1</v>
      </c>
      <c r="K36" s="24">
        <v>31</v>
      </c>
      <c r="L36" s="56">
        <f>INT(K36*0.05)</f>
        <v>1</v>
      </c>
      <c r="M36" s="45">
        <v>1</v>
      </c>
      <c r="N36" s="193" t="s">
        <v>150</v>
      </c>
      <c r="O36" s="192">
        <v>0.58333333333333337</v>
      </c>
      <c r="P36" s="166" t="s">
        <v>199</v>
      </c>
      <c r="Q36" s="186" t="s">
        <v>200</v>
      </c>
      <c r="R36" s="186" t="s">
        <v>201</v>
      </c>
      <c r="S36" s="186" t="s">
        <v>202</v>
      </c>
      <c r="T36" s="206"/>
    </row>
    <row r="37" spans="1:20" ht="30" customHeight="1">
      <c r="A37" s="281"/>
      <c r="B37" s="279"/>
      <c r="C37" s="9" t="s">
        <v>11</v>
      </c>
      <c r="D37" s="131" t="s">
        <v>52</v>
      </c>
      <c r="E37" s="24">
        <v>89</v>
      </c>
      <c r="F37" s="30">
        <f t="shared" ref="F37:F40" si="13">INT(E37*0.05)</f>
        <v>4</v>
      </c>
      <c r="G37" s="45">
        <v>0</v>
      </c>
      <c r="H37" s="24">
        <v>101</v>
      </c>
      <c r="I37" s="55">
        <f t="shared" ref="I37:I40" si="14">INT(H37*0.05)</f>
        <v>5</v>
      </c>
      <c r="J37" s="45">
        <v>1</v>
      </c>
      <c r="K37" s="24">
        <v>107</v>
      </c>
      <c r="L37" s="56">
        <f t="shared" ref="L37:L40" si="15">INT(K37*0.05)</f>
        <v>5</v>
      </c>
      <c r="M37" s="45">
        <v>1</v>
      </c>
      <c r="N37" s="193" t="s">
        <v>150</v>
      </c>
      <c r="O37" s="185">
        <v>0.58333333333333337</v>
      </c>
      <c r="P37" s="165" t="s">
        <v>147</v>
      </c>
      <c r="Q37" s="186" t="s">
        <v>116</v>
      </c>
      <c r="R37" s="186" t="s">
        <v>151</v>
      </c>
      <c r="S37" s="186" t="s">
        <v>118</v>
      </c>
      <c r="T37" s="206"/>
    </row>
    <row r="38" spans="1:20" ht="30" customHeight="1">
      <c r="A38" s="281"/>
      <c r="B38" s="279"/>
      <c r="C38" s="9" t="s">
        <v>11</v>
      </c>
      <c r="D38" s="131" t="s">
        <v>51</v>
      </c>
      <c r="E38" s="24">
        <v>21</v>
      </c>
      <c r="F38" s="30">
        <f t="shared" si="13"/>
        <v>1</v>
      </c>
      <c r="G38" s="45">
        <v>1</v>
      </c>
      <c r="H38" s="24">
        <v>25</v>
      </c>
      <c r="I38" s="55">
        <f t="shared" si="14"/>
        <v>1</v>
      </c>
      <c r="J38" s="45">
        <v>1</v>
      </c>
      <c r="K38" s="24">
        <v>26</v>
      </c>
      <c r="L38" s="56">
        <f t="shared" si="15"/>
        <v>1</v>
      </c>
      <c r="M38" s="45">
        <v>1</v>
      </c>
      <c r="N38" s="193" t="s">
        <v>150</v>
      </c>
      <c r="O38" s="192">
        <v>0.58333333333333337</v>
      </c>
      <c r="P38" s="166" t="s">
        <v>205</v>
      </c>
      <c r="Q38" s="186" t="s">
        <v>174</v>
      </c>
      <c r="R38" s="186" t="s">
        <v>125</v>
      </c>
      <c r="S38" s="186" t="s">
        <v>118</v>
      </c>
      <c r="T38" s="206"/>
    </row>
    <row r="39" spans="1:20" ht="30" customHeight="1">
      <c r="A39" s="281"/>
      <c r="B39" s="279"/>
      <c r="C39" s="9" t="s">
        <v>11</v>
      </c>
      <c r="D39" s="131" t="s">
        <v>49</v>
      </c>
      <c r="E39" s="24">
        <v>25</v>
      </c>
      <c r="F39" s="30">
        <f t="shared" si="13"/>
        <v>1</v>
      </c>
      <c r="G39" s="45">
        <v>1</v>
      </c>
      <c r="H39" s="24">
        <v>28</v>
      </c>
      <c r="I39" s="55">
        <f t="shared" si="14"/>
        <v>1</v>
      </c>
      <c r="J39" s="45">
        <v>1</v>
      </c>
      <c r="K39" s="24">
        <v>30</v>
      </c>
      <c r="L39" s="56">
        <f t="shared" si="15"/>
        <v>1</v>
      </c>
      <c r="M39" s="45">
        <v>1</v>
      </c>
      <c r="N39" s="193" t="s">
        <v>135</v>
      </c>
      <c r="O39" s="185">
        <v>0.58333333333333337</v>
      </c>
      <c r="P39" s="165" t="s">
        <v>197</v>
      </c>
      <c r="Q39" s="186" t="s">
        <v>116</v>
      </c>
      <c r="R39" s="186" t="s">
        <v>117</v>
      </c>
      <c r="S39" s="186" t="s">
        <v>118</v>
      </c>
      <c r="T39" s="206"/>
    </row>
    <row r="40" spans="1:20" ht="30" customHeight="1">
      <c r="A40" s="281"/>
      <c r="B40" s="279"/>
      <c r="C40" s="9" t="s">
        <v>11</v>
      </c>
      <c r="D40" s="131" t="s">
        <v>48</v>
      </c>
      <c r="E40" s="24">
        <v>25</v>
      </c>
      <c r="F40" s="30">
        <f t="shared" si="13"/>
        <v>1</v>
      </c>
      <c r="G40" s="45">
        <v>1</v>
      </c>
      <c r="H40" s="24">
        <v>28</v>
      </c>
      <c r="I40" s="55">
        <f t="shared" si="14"/>
        <v>1</v>
      </c>
      <c r="J40" s="45">
        <v>1</v>
      </c>
      <c r="K40" s="24">
        <v>30</v>
      </c>
      <c r="L40" s="56">
        <f t="shared" si="15"/>
        <v>1</v>
      </c>
      <c r="M40" s="45">
        <v>1</v>
      </c>
      <c r="N40" s="184" t="s">
        <v>135</v>
      </c>
      <c r="O40" s="192">
        <v>0.58333333333333337</v>
      </c>
      <c r="P40" s="166" t="s">
        <v>256</v>
      </c>
      <c r="Q40" s="186" t="s">
        <v>116</v>
      </c>
      <c r="R40" s="186" t="s">
        <v>161</v>
      </c>
      <c r="S40" s="186" t="s">
        <v>257</v>
      </c>
      <c r="T40" s="206"/>
    </row>
    <row r="41" spans="1:20" ht="20.100000000000001" customHeight="1">
      <c r="A41" s="281"/>
      <c r="B41" s="276" t="s">
        <v>46</v>
      </c>
      <c r="C41" s="284" t="s">
        <v>69</v>
      </c>
      <c r="D41" s="310"/>
      <c r="E41" s="20">
        <f>SUM(E42,E45,E49)</f>
        <v>212</v>
      </c>
      <c r="F41" s="27">
        <f>SUM(F42,F45,F49)</f>
        <v>10</v>
      </c>
      <c r="G41" s="46">
        <f>SUM(G43:G44,G46:G48,G50:G51)</f>
        <v>9</v>
      </c>
      <c r="H41" s="20">
        <f>SUM(H42:H51)</f>
        <v>212</v>
      </c>
      <c r="I41" s="27">
        <f t="shared" ref="I41" si="16">SUM(I42:I51)</f>
        <v>10</v>
      </c>
      <c r="J41" s="46">
        <f>SUM(J43:J44,J46:J48,J50:J51)</f>
        <v>9</v>
      </c>
      <c r="K41" s="20">
        <f>SUM(K42:K51)</f>
        <v>212</v>
      </c>
      <c r="L41" s="27">
        <f t="shared" ref="L41" si="17">SUM(L42:L51)</f>
        <v>10</v>
      </c>
      <c r="M41" s="46">
        <f>SUM(M43:M44,M46:M48,M50:M51)</f>
        <v>9</v>
      </c>
      <c r="N41" s="157"/>
      <c r="O41" s="154"/>
      <c r="P41" s="154"/>
      <c r="Q41" s="160"/>
      <c r="R41" s="160"/>
      <c r="S41" s="150"/>
      <c r="T41" s="208"/>
    </row>
    <row r="42" spans="1:20" ht="20.100000000000001" customHeight="1">
      <c r="A42" s="281"/>
      <c r="B42" s="277"/>
      <c r="C42" s="2" t="s">
        <v>16</v>
      </c>
      <c r="D42" s="131" t="s">
        <v>53</v>
      </c>
      <c r="E42" s="24">
        <v>80</v>
      </c>
      <c r="F42" s="30">
        <f>INT(E42*0.05)</f>
        <v>4</v>
      </c>
      <c r="G42" s="80"/>
      <c r="H42" s="24">
        <v>80</v>
      </c>
      <c r="I42" s="30">
        <f>INT(H42*0.05)</f>
        <v>4</v>
      </c>
      <c r="J42" s="80"/>
      <c r="K42" s="24">
        <v>80</v>
      </c>
      <c r="L42" s="30">
        <f>INT(K42*0.05)</f>
        <v>4</v>
      </c>
      <c r="M42" s="80"/>
      <c r="N42" s="158"/>
      <c r="O42" s="144"/>
      <c r="P42" s="144"/>
      <c r="Q42" s="160"/>
      <c r="R42" s="160"/>
      <c r="S42" s="152"/>
      <c r="T42" s="208"/>
    </row>
    <row r="43" spans="1:20" ht="30" customHeight="1">
      <c r="A43" s="281"/>
      <c r="B43" s="277"/>
      <c r="C43" s="2" t="s">
        <v>16</v>
      </c>
      <c r="D43" s="131" t="s">
        <v>54</v>
      </c>
      <c r="E43" s="24"/>
      <c r="F43" s="30"/>
      <c r="G43" s="45">
        <v>2</v>
      </c>
      <c r="H43" s="24"/>
      <c r="I43" s="30"/>
      <c r="J43" s="45">
        <v>2</v>
      </c>
      <c r="K43" s="24"/>
      <c r="L43" s="30"/>
      <c r="M43" s="45">
        <v>2</v>
      </c>
      <c r="N43" s="184" t="s">
        <v>253</v>
      </c>
      <c r="O43" s="192">
        <v>0.58333333333333337</v>
      </c>
      <c r="P43" s="166" t="s">
        <v>249</v>
      </c>
      <c r="Q43" s="186" t="s">
        <v>250</v>
      </c>
      <c r="R43" s="203">
        <v>1</v>
      </c>
      <c r="S43" s="199" t="s">
        <v>252</v>
      </c>
      <c r="T43" s="206"/>
    </row>
    <row r="44" spans="1:20" ht="30" customHeight="1">
      <c r="A44" s="281"/>
      <c r="B44" s="277"/>
      <c r="C44" s="2" t="s">
        <v>16</v>
      </c>
      <c r="D44" s="130" t="s">
        <v>55</v>
      </c>
      <c r="E44" s="23"/>
      <c r="F44" s="30"/>
      <c r="G44" s="44">
        <v>2</v>
      </c>
      <c r="H44" s="23"/>
      <c r="I44" s="30"/>
      <c r="J44" s="44">
        <v>2</v>
      </c>
      <c r="K44" s="23"/>
      <c r="L44" s="30"/>
      <c r="M44" s="44">
        <v>2</v>
      </c>
      <c r="N44" s="184" t="s">
        <v>253</v>
      </c>
      <c r="O44" s="192">
        <v>0.58333333333333337</v>
      </c>
      <c r="P44" s="166" t="s">
        <v>249</v>
      </c>
      <c r="Q44" s="186" t="s">
        <v>250</v>
      </c>
      <c r="R44" s="203">
        <v>1</v>
      </c>
      <c r="S44" s="188" t="s">
        <v>252</v>
      </c>
      <c r="T44" s="206"/>
    </row>
    <row r="45" spans="1:20" ht="20.100000000000001" customHeight="1">
      <c r="A45" s="281"/>
      <c r="B45" s="277"/>
      <c r="C45" s="2" t="s">
        <v>16</v>
      </c>
      <c r="D45" s="130" t="s">
        <v>56</v>
      </c>
      <c r="E45" s="23">
        <v>85</v>
      </c>
      <c r="F45" s="30">
        <f>INT(E45*0.05)</f>
        <v>4</v>
      </c>
      <c r="G45" s="80"/>
      <c r="H45" s="23">
        <v>85</v>
      </c>
      <c r="I45" s="30">
        <f>INT(H45*0.05)</f>
        <v>4</v>
      </c>
      <c r="J45" s="80"/>
      <c r="K45" s="23">
        <v>85</v>
      </c>
      <c r="L45" s="30">
        <f>INT(K45*0.05)</f>
        <v>4</v>
      </c>
      <c r="M45" s="80"/>
      <c r="N45" s="158"/>
      <c r="O45" s="144"/>
      <c r="P45" s="144"/>
      <c r="Q45" s="160"/>
      <c r="R45" s="160"/>
      <c r="S45" s="161"/>
      <c r="T45" s="208"/>
    </row>
    <row r="46" spans="1:20" ht="30" customHeight="1">
      <c r="A46" s="281"/>
      <c r="B46" s="277"/>
      <c r="C46" s="2" t="s">
        <v>16</v>
      </c>
      <c r="D46" s="130" t="s">
        <v>57</v>
      </c>
      <c r="E46" s="23"/>
      <c r="F46" s="30"/>
      <c r="G46" s="44">
        <v>1</v>
      </c>
      <c r="H46" s="23"/>
      <c r="I46" s="30"/>
      <c r="J46" s="44">
        <v>1</v>
      </c>
      <c r="K46" s="23"/>
      <c r="L46" s="30"/>
      <c r="M46" s="44">
        <v>1</v>
      </c>
      <c r="N46" s="184" t="s">
        <v>253</v>
      </c>
      <c r="O46" s="166" t="s">
        <v>176</v>
      </c>
      <c r="P46" s="166" t="s">
        <v>234</v>
      </c>
      <c r="Q46" s="186" t="s">
        <v>236</v>
      </c>
      <c r="R46" s="203">
        <v>1</v>
      </c>
      <c r="S46" s="188" t="s">
        <v>237</v>
      </c>
      <c r="T46" s="206"/>
    </row>
    <row r="47" spans="1:20" ht="30" customHeight="1">
      <c r="A47" s="281"/>
      <c r="B47" s="277"/>
      <c r="C47" s="2" t="s">
        <v>16</v>
      </c>
      <c r="D47" s="130" t="s">
        <v>58</v>
      </c>
      <c r="E47" s="23"/>
      <c r="F47" s="30"/>
      <c r="G47" s="44">
        <v>1</v>
      </c>
      <c r="H47" s="23"/>
      <c r="I47" s="30"/>
      <c r="J47" s="44">
        <v>1</v>
      </c>
      <c r="K47" s="23"/>
      <c r="L47" s="30"/>
      <c r="M47" s="44">
        <v>1</v>
      </c>
      <c r="N47" s="184" t="s">
        <v>253</v>
      </c>
      <c r="O47" s="166" t="s">
        <v>176</v>
      </c>
      <c r="P47" s="166" t="s">
        <v>282</v>
      </c>
      <c r="Q47" s="186" t="s">
        <v>174</v>
      </c>
      <c r="R47" s="186" t="s">
        <v>125</v>
      </c>
      <c r="S47" s="186" t="s">
        <v>283</v>
      </c>
      <c r="T47" s="206"/>
    </row>
    <row r="48" spans="1:20" ht="30" customHeight="1">
      <c r="A48" s="281"/>
      <c r="B48" s="277"/>
      <c r="C48" s="2" t="s">
        <v>16</v>
      </c>
      <c r="D48" s="130" t="s">
        <v>59</v>
      </c>
      <c r="E48" s="23"/>
      <c r="F48" s="30"/>
      <c r="G48" s="44">
        <v>1</v>
      </c>
      <c r="H48" s="23"/>
      <c r="I48" s="30"/>
      <c r="J48" s="44">
        <v>1</v>
      </c>
      <c r="K48" s="23"/>
      <c r="L48" s="30"/>
      <c r="M48" s="44">
        <v>1</v>
      </c>
      <c r="N48" s="184" t="s">
        <v>123</v>
      </c>
      <c r="O48" s="192">
        <v>0.58333333333333337</v>
      </c>
      <c r="P48" s="166" t="s">
        <v>272</v>
      </c>
      <c r="Q48" s="188" t="s">
        <v>174</v>
      </c>
      <c r="R48" s="186" t="s">
        <v>273</v>
      </c>
      <c r="S48" s="188" t="s">
        <v>274</v>
      </c>
      <c r="T48" s="209" t="s">
        <v>275</v>
      </c>
    </row>
    <row r="49" spans="1:20" ht="20.100000000000001" customHeight="1">
      <c r="A49" s="281"/>
      <c r="B49" s="277"/>
      <c r="C49" s="2" t="s">
        <v>16</v>
      </c>
      <c r="D49" s="130" t="s">
        <v>60</v>
      </c>
      <c r="E49" s="23">
        <v>47</v>
      </c>
      <c r="F49" s="30">
        <f>INT(E49*0.05)</f>
        <v>2</v>
      </c>
      <c r="G49" s="80"/>
      <c r="H49" s="23">
        <v>47</v>
      </c>
      <c r="I49" s="30">
        <f>INT(H49*0.05)</f>
        <v>2</v>
      </c>
      <c r="J49" s="80"/>
      <c r="K49" s="23">
        <v>47</v>
      </c>
      <c r="L49" s="30">
        <f>INT(K49*0.05)</f>
        <v>2</v>
      </c>
      <c r="M49" s="80"/>
      <c r="N49" s="158"/>
      <c r="O49" s="144"/>
      <c r="P49" s="144"/>
      <c r="Q49" s="160"/>
      <c r="R49" s="160"/>
      <c r="S49" s="161"/>
      <c r="T49" s="208"/>
    </row>
    <row r="50" spans="1:20" ht="30" customHeight="1">
      <c r="A50" s="281"/>
      <c r="B50" s="277"/>
      <c r="C50" s="2" t="s">
        <v>16</v>
      </c>
      <c r="D50" s="130" t="s">
        <v>61</v>
      </c>
      <c r="E50" s="23"/>
      <c r="F50" s="30"/>
      <c r="G50" s="44">
        <v>1</v>
      </c>
      <c r="H50" s="23"/>
      <c r="I50" s="30"/>
      <c r="J50" s="44">
        <v>1</v>
      </c>
      <c r="K50" s="23"/>
      <c r="L50" s="30"/>
      <c r="M50" s="44">
        <v>2</v>
      </c>
      <c r="N50" s="184" t="s">
        <v>292</v>
      </c>
      <c r="O50" s="185">
        <v>0.58333333333333337</v>
      </c>
      <c r="P50" s="165" t="s">
        <v>291</v>
      </c>
      <c r="Q50" s="186" t="s">
        <v>116</v>
      </c>
      <c r="R50" s="186" t="s">
        <v>293</v>
      </c>
      <c r="S50" s="186" t="s">
        <v>118</v>
      </c>
      <c r="T50" s="206"/>
    </row>
    <row r="51" spans="1:20" ht="30" customHeight="1">
      <c r="A51" s="281"/>
      <c r="B51" s="278"/>
      <c r="C51" s="2" t="s">
        <v>16</v>
      </c>
      <c r="D51" s="132" t="s">
        <v>62</v>
      </c>
      <c r="E51" s="25"/>
      <c r="F51" s="30"/>
      <c r="G51" s="44">
        <v>1</v>
      </c>
      <c r="H51" s="25"/>
      <c r="I51" s="30"/>
      <c r="J51" s="44">
        <v>1</v>
      </c>
      <c r="K51" s="25"/>
      <c r="L51" s="30"/>
      <c r="M51" s="44">
        <v>0</v>
      </c>
      <c r="N51" s="184" t="s">
        <v>292</v>
      </c>
      <c r="O51" s="185">
        <v>0.58333333333333337</v>
      </c>
      <c r="P51" s="165" t="s">
        <v>291</v>
      </c>
      <c r="Q51" s="186" t="s">
        <v>116</v>
      </c>
      <c r="R51" s="186" t="s">
        <v>293</v>
      </c>
      <c r="S51" s="186" t="s">
        <v>118</v>
      </c>
      <c r="T51" s="206"/>
    </row>
    <row r="52" spans="1:20" ht="20.100000000000001" customHeight="1">
      <c r="A52" s="281"/>
      <c r="B52" s="276" t="s">
        <v>63</v>
      </c>
      <c r="C52" s="284" t="s">
        <v>69</v>
      </c>
      <c r="D52" s="310"/>
      <c r="E52" s="20">
        <f>SUM(E53:E56)</f>
        <v>134</v>
      </c>
      <c r="F52" s="27">
        <f t="shared" ref="F52:M52" si="18">SUM(F53:F56)</f>
        <v>4</v>
      </c>
      <c r="G52" s="61">
        <f t="shared" si="18"/>
        <v>3</v>
      </c>
      <c r="H52" s="20">
        <f t="shared" si="18"/>
        <v>136</v>
      </c>
      <c r="I52" s="27">
        <f t="shared" si="18"/>
        <v>5</v>
      </c>
      <c r="J52" s="61">
        <f t="shared" si="18"/>
        <v>4</v>
      </c>
      <c r="K52" s="20">
        <f t="shared" si="18"/>
        <v>136</v>
      </c>
      <c r="L52" s="27">
        <f t="shared" si="18"/>
        <v>5</v>
      </c>
      <c r="M52" s="61">
        <f t="shared" si="18"/>
        <v>4</v>
      </c>
      <c r="N52" s="157"/>
      <c r="O52" s="154"/>
      <c r="P52" s="154"/>
      <c r="Q52" s="160"/>
      <c r="R52" s="160"/>
      <c r="S52" s="150"/>
      <c r="T52" s="208"/>
    </row>
    <row r="53" spans="1:20" ht="30" customHeight="1">
      <c r="A53" s="281"/>
      <c r="B53" s="277"/>
      <c r="C53" s="2" t="s">
        <v>64</v>
      </c>
      <c r="D53" s="132" t="s">
        <v>65</v>
      </c>
      <c r="E53" s="25">
        <v>50</v>
      </c>
      <c r="F53" s="30">
        <f>INT(E53*0.05)</f>
        <v>2</v>
      </c>
      <c r="G53" s="44">
        <v>1</v>
      </c>
      <c r="H53" s="25">
        <v>50</v>
      </c>
      <c r="I53" s="55">
        <f>INT(H53*0.05)</f>
        <v>2</v>
      </c>
      <c r="J53" s="44">
        <v>1</v>
      </c>
      <c r="K53" s="25">
        <v>50</v>
      </c>
      <c r="L53" s="55">
        <f>INT(K53*0.05)</f>
        <v>2</v>
      </c>
      <c r="M53" s="44">
        <v>1</v>
      </c>
      <c r="N53" s="193" t="s">
        <v>219</v>
      </c>
      <c r="O53" s="185">
        <v>0.58333333333333337</v>
      </c>
      <c r="P53" s="166" t="s">
        <v>215</v>
      </c>
      <c r="Q53" s="186" t="s">
        <v>216</v>
      </c>
      <c r="R53" s="186" t="s">
        <v>125</v>
      </c>
      <c r="S53" s="199" t="s">
        <v>218</v>
      </c>
      <c r="T53" s="206"/>
    </row>
    <row r="54" spans="1:20" ht="30" customHeight="1">
      <c r="A54" s="281"/>
      <c r="B54" s="277"/>
      <c r="C54" s="2" t="s">
        <v>64</v>
      </c>
      <c r="D54" s="132" t="s">
        <v>66</v>
      </c>
      <c r="E54" s="25">
        <v>38</v>
      </c>
      <c r="F54" s="30">
        <f t="shared" ref="F54:F56" si="19">INT(E54*0.05)</f>
        <v>1</v>
      </c>
      <c r="G54" s="44">
        <v>1</v>
      </c>
      <c r="H54" s="25">
        <v>38</v>
      </c>
      <c r="I54" s="55">
        <f t="shared" ref="I54:I56" si="20">INT(H54*0.05)</f>
        <v>1</v>
      </c>
      <c r="J54" s="44">
        <v>1</v>
      </c>
      <c r="K54" s="25">
        <v>38</v>
      </c>
      <c r="L54" s="55">
        <f t="shared" ref="L54:L56" si="21">INT(K54*0.05)</f>
        <v>1</v>
      </c>
      <c r="M54" s="44">
        <v>1</v>
      </c>
      <c r="N54" s="184" t="s">
        <v>253</v>
      </c>
      <c r="O54" s="192">
        <v>0.375</v>
      </c>
      <c r="P54" s="166" t="s">
        <v>290</v>
      </c>
      <c r="Q54" s="186" t="s">
        <v>270</v>
      </c>
      <c r="R54" s="186" t="s">
        <v>117</v>
      </c>
      <c r="S54" s="186" t="s">
        <v>271</v>
      </c>
      <c r="T54" s="206"/>
    </row>
    <row r="55" spans="1:20" ht="30" customHeight="1">
      <c r="A55" s="281"/>
      <c r="B55" s="277"/>
      <c r="C55" s="2" t="s">
        <v>64</v>
      </c>
      <c r="D55" s="131" t="s">
        <v>67</v>
      </c>
      <c r="E55" s="24">
        <v>19</v>
      </c>
      <c r="F55" s="30">
        <f t="shared" si="19"/>
        <v>0</v>
      </c>
      <c r="G55" s="45">
        <v>0</v>
      </c>
      <c r="H55" s="24">
        <v>21</v>
      </c>
      <c r="I55" s="55">
        <f t="shared" si="20"/>
        <v>1</v>
      </c>
      <c r="J55" s="45">
        <v>1</v>
      </c>
      <c r="K55" s="24">
        <v>21</v>
      </c>
      <c r="L55" s="55">
        <f t="shared" si="21"/>
        <v>1</v>
      </c>
      <c r="M55" s="45">
        <v>1</v>
      </c>
      <c r="N55" s="184" t="s">
        <v>248</v>
      </c>
      <c r="O55" s="185">
        <v>0.58333333333333337</v>
      </c>
      <c r="P55" s="165" t="s">
        <v>246</v>
      </c>
      <c r="Q55" s="186" t="s">
        <v>116</v>
      </c>
      <c r="R55" s="186" t="s">
        <v>125</v>
      </c>
      <c r="S55" s="186" t="s">
        <v>118</v>
      </c>
      <c r="T55" s="206"/>
    </row>
    <row r="56" spans="1:20" ht="30" customHeight="1">
      <c r="A56" s="281"/>
      <c r="B56" s="278"/>
      <c r="C56" s="2" t="s">
        <v>64</v>
      </c>
      <c r="D56" s="130" t="s">
        <v>68</v>
      </c>
      <c r="E56" s="23">
        <v>27</v>
      </c>
      <c r="F56" s="30">
        <f t="shared" si="19"/>
        <v>1</v>
      </c>
      <c r="G56" s="44">
        <v>1</v>
      </c>
      <c r="H56" s="23">
        <v>27</v>
      </c>
      <c r="I56" s="55">
        <f t="shared" si="20"/>
        <v>1</v>
      </c>
      <c r="J56" s="44">
        <v>1</v>
      </c>
      <c r="K56" s="23">
        <v>27</v>
      </c>
      <c r="L56" s="55">
        <f t="shared" si="21"/>
        <v>1</v>
      </c>
      <c r="M56" s="44">
        <v>1</v>
      </c>
      <c r="N56" s="193" t="s">
        <v>144</v>
      </c>
      <c r="O56" s="185">
        <v>0.58333333333333337</v>
      </c>
      <c r="P56" s="176" t="s">
        <v>140</v>
      </c>
      <c r="Q56" s="186" t="s">
        <v>145</v>
      </c>
      <c r="R56" s="203">
        <v>1</v>
      </c>
      <c r="S56" s="186" t="s">
        <v>146</v>
      </c>
      <c r="T56" s="206"/>
    </row>
    <row r="57" spans="1:20" ht="27" customHeight="1" thickBot="1">
      <c r="A57" s="311" t="s">
        <v>84</v>
      </c>
      <c r="B57" s="312"/>
      <c r="C57" s="312"/>
      <c r="D57" s="313"/>
      <c r="E57" s="73">
        <f>SUM(E9,E16,E26,E33,E35,E41,E52)</f>
        <v>1004</v>
      </c>
      <c r="F57" s="77">
        <f t="shared" ref="F57:M57" si="22">SUM(F9,F16,F26,F33,F35,F41,F52)</f>
        <v>38</v>
      </c>
      <c r="G57" s="75">
        <f t="shared" si="22"/>
        <v>31</v>
      </c>
      <c r="H57" s="73">
        <f t="shared" si="22"/>
        <v>1082</v>
      </c>
      <c r="I57" s="77">
        <f t="shared" si="22"/>
        <v>47</v>
      </c>
      <c r="J57" s="75">
        <f t="shared" si="22"/>
        <v>37</v>
      </c>
      <c r="K57" s="73">
        <f t="shared" si="22"/>
        <v>1122</v>
      </c>
      <c r="L57" s="77">
        <f t="shared" si="22"/>
        <v>47</v>
      </c>
      <c r="M57" s="75">
        <f t="shared" si="22"/>
        <v>35</v>
      </c>
      <c r="N57" s="210"/>
      <c r="O57" s="211"/>
      <c r="P57" s="211"/>
      <c r="Q57" s="212"/>
      <c r="R57" s="212"/>
      <c r="S57" s="212"/>
      <c r="T57" s="213"/>
    </row>
    <row r="58" spans="1:20">
      <c r="A58" s="1"/>
      <c r="B58" s="1"/>
      <c r="C58" s="1"/>
      <c r="D58" s="1"/>
      <c r="E58" s="1"/>
      <c r="F58" s="1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1"/>
      <c r="T58" s="1"/>
    </row>
    <row r="59" spans="1:20">
      <c r="A59" s="1"/>
      <c r="B59" s="1"/>
      <c r="C59" s="1"/>
      <c r="D59" s="1"/>
      <c r="E59" s="1"/>
      <c r="F59" s="1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1"/>
      <c r="T59" s="1"/>
    </row>
    <row r="60" spans="1:20">
      <c r="A60" s="1"/>
      <c r="B60" s="1"/>
      <c r="C60" s="1"/>
      <c r="D60" s="1"/>
      <c r="E60" s="1"/>
      <c r="F60" s="1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1"/>
      <c r="T60" s="1"/>
    </row>
    <row r="61" spans="1:20" ht="16.5" customHeight="1">
      <c r="A61" s="1"/>
      <c r="B61" s="1"/>
      <c r="C61" s="1"/>
      <c r="D61" s="1"/>
      <c r="E61" s="1"/>
      <c r="F61" s="1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1"/>
      <c r="T61" s="1"/>
    </row>
    <row r="62" spans="1:20">
      <c r="A62" s="1"/>
      <c r="B62" s="1"/>
      <c r="C62" s="1"/>
      <c r="D62" s="1"/>
      <c r="E62" s="1"/>
      <c r="F62" s="1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1"/>
      <c r="T62" s="1"/>
    </row>
    <row r="63" spans="1:20">
      <c r="A63" s="1"/>
      <c r="B63" s="1"/>
      <c r="C63" s="1"/>
      <c r="D63" s="1"/>
      <c r="E63" s="1"/>
      <c r="F63" s="1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1"/>
      <c r="T63" s="1"/>
    </row>
    <row r="64" spans="1:20" ht="16.5" customHeight="1">
      <c r="A64" s="1"/>
      <c r="B64" s="1"/>
      <c r="C64" s="1"/>
      <c r="D64" s="1"/>
      <c r="E64" s="1"/>
      <c r="F64" s="1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1"/>
      <c r="T64" s="1"/>
    </row>
    <row r="65" spans="7:18" s="1" customFormat="1"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7:18" s="1" customFormat="1"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7:18" s="1" customFormat="1"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7:18" s="1" customFormat="1"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7:18" s="1" customFormat="1" ht="16.5" customHeight="1"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7:18" s="1" customFormat="1"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7:18" s="1" customFormat="1"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7:18" s="1" customFormat="1"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7:18" s="1" customFormat="1"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7:18" s="1" customFormat="1"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7:18" s="1" customFormat="1"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7:18" s="1" customFormat="1"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7:18" s="1" customFormat="1"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7:18" s="1" customFormat="1"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7:18" s="1" customFormat="1" ht="16.5" customHeight="1"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7:18" s="1" customFormat="1"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7:18" s="1" customFormat="1"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7:18" s="1" customFormat="1"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7:18" s="1" customFormat="1"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7:18" s="1" customFormat="1"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7:18" s="1" customFormat="1"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7:18" s="1" customFormat="1" ht="16.5" customHeight="1"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7:18" s="1" customFormat="1"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7:18" s="1" customFormat="1"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7:18" s="1" customFormat="1"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7:18" s="1" customFormat="1"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7:18" s="1" customFormat="1"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7:18" s="1" customFormat="1"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7:18" s="1" customFormat="1"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7:18" s="1" customFormat="1"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7:18" s="1" customFormat="1"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7:18" s="1" customFormat="1"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7:18" s="1" customFormat="1"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7:18" s="1" customFormat="1"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7:18" s="1" customFormat="1"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7:18" s="1" customFormat="1"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7:18" s="1" customFormat="1"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7:18" s="1" customFormat="1"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7:18" s="1" customFormat="1"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7:18" s="1" customFormat="1"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7:18" s="1" customFormat="1" ht="16.5" customHeight="1"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7:18" s="1" customFormat="1"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7:18" s="1" customFormat="1"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7:18" s="1" customFormat="1"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7:18" s="1" customFormat="1"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7:18" s="1" customFormat="1"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7:18" s="1" customFormat="1"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7:18" s="1" customFormat="1"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7:18" s="1" customFormat="1"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7:18" s="1" customFormat="1"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7:18" s="1" customFormat="1"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7:18" s="1" customFormat="1"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7:18" s="1" customFormat="1"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7:18" s="1" customFormat="1"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7:18" s="1" customFormat="1"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7:18" s="1" customFormat="1"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7:18" s="1" customFormat="1"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7:18" s="1" customFormat="1"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7:18" s="1" customFormat="1"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7:18" s="1" customFormat="1"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7:18" s="1" customFormat="1"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7:18" s="1" customFormat="1"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7:18" s="1" customFormat="1"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7:18" s="1" customFormat="1" ht="16.5" customHeight="1"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20">
      <c r="A129" s="1"/>
      <c r="B129" s="1"/>
      <c r="C129" s="1"/>
      <c r="D129" s="1"/>
      <c r="E129" s="1"/>
      <c r="F129" s="1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1"/>
      <c r="T129" s="1"/>
    </row>
    <row r="130" spans="1:20" ht="16.5" customHeight="1">
      <c r="A130" s="1"/>
      <c r="B130" s="1"/>
      <c r="C130" s="1"/>
      <c r="D130" s="1"/>
      <c r="E130" s="1"/>
      <c r="F130" s="1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1"/>
      <c r="T130" s="1"/>
    </row>
    <row r="131" spans="1:20" ht="16.5" customHeight="1">
      <c r="A131" s="1"/>
      <c r="B131" s="1"/>
      <c r="C131" s="1"/>
      <c r="D131" s="1"/>
      <c r="E131" s="1"/>
      <c r="F131" s="1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1"/>
      <c r="T131" s="1"/>
    </row>
    <row r="132" spans="1:20" ht="16.5" customHeight="1">
      <c r="A132" s="1"/>
      <c r="B132" s="1"/>
      <c r="C132" s="1"/>
      <c r="D132" s="1"/>
      <c r="E132" s="1"/>
      <c r="F132" s="1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1"/>
      <c r="T132" s="1"/>
    </row>
    <row r="133" spans="1:20">
      <c r="A133" s="1"/>
      <c r="B133" s="1"/>
      <c r="C133" s="1"/>
      <c r="D133" s="1"/>
      <c r="E133" s="1"/>
      <c r="F133" s="1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1"/>
      <c r="T133" s="1"/>
    </row>
    <row r="134" spans="1:20">
      <c r="A134" s="1"/>
      <c r="B134" s="1"/>
      <c r="C134" s="1"/>
      <c r="D134" s="1"/>
      <c r="E134" s="1"/>
      <c r="F134" s="1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1"/>
      <c r="T134" s="1"/>
    </row>
  </sheetData>
  <autoFilter ref="A8:T57" xr:uid="{1A4E3DF2-D677-4AF3-B38F-A1514C7A5197}"/>
  <mergeCells count="33">
    <mergeCell ref="A2:T2"/>
    <mergeCell ref="P6:P8"/>
    <mergeCell ref="A4:S4"/>
    <mergeCell ref="E7:G7"/>
    <mergeCell ref="H7:J7"/>
    <mergeCell ref="K7:M7"/>
    <mergeCell ref="E6:M6"/>
    <mergeCell ref="D6:D8"/>
    <mergeCell ref="C6:C8"/>
    <mergeCell ref="A6:A8"/>
    <mergeCell ref="B6:B8"/>
    <mergeCell ref="Q6:R7"/>
    <mergeCell ref="S6:S8"/>
    <mergeCell ref="T6:T8"/>
    <mergeCell ref="N6:O6"/>
    <mergeCell ref="O7:O8"/>
    <mergeCell ref="A57:D57"/>
    <mergeCell ref="A9:A56"/>
    <mergeCell ref="B9:B15"/>
    <mergeCell ref="C9:D9"/>
    <mergeCell ref="B16:B25"/>
    <mergeCell ref="C16:D16"/>
    <mergeCell ref="C26:D26"/>
    <mergeCell ref="B33:B34"/>
    <mergeCell ref="C33:D33"/>
    <mergeCell ref="B35:B40"/>
    <mergeCell ref="C35:D35"/>
    <mergeCell ref="B26:B32"/>
    <mergeCell ref="N7:N8"/>
    <mergeCell ref="B41:B51"/>
    <mergeCell ref="C41:D41"/>
    <mergeCell ref="B52:B56"/>
    <mergeCell ref="C52:D52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9D42-75CD-4A32-8189-143AF4A074F3}">
  <sheetPr>
    <tabColor rgb="FFFF0000"/>
    <pageSetUpPr fitToPage="1"/>
  </sheetPr>
  <dimension ref="A1:AG99"/>
  <sheetViews>
    <sheetView zoomScale="85" zoomScaleNormal="85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H11" sqref="H11"/>
    </sheetView>
  </sheetViews>
  <sheetFormatPr defaultRowHeight="16.5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5.125" style="3" customWidth="1"/>
    <col min="5" max="10" width="10.625" style="5" customWidth="1"/>
    <col min="11" max="11" width="12.375" style="5" customWidth="1"/>
    <col min="12" max="16" width="10.625" style="5" customWidth="1"/>
    <col min="17" max="17" width="13.375" style="5" customWidth="1"/>
    <col min="18" max="18" width="10.625" style="5" customWidth="1"/>
    <col min="19" max="20" width="18.25" style="7" customWidth="1"/>
    <col min="21" max="21" width="16.875" style="3" customWidth="1"/>
    <col min="22" max="23" width="9.25" style="5" bestFit="1" customWidth="1"/>
    <col min="24" max="24" width="6.375" style="5" customWidth="1"/>
    <col min="25" max="25" width="15.5" style="3" customWidth="1"/>
    <col min="26" max="26" width="23.125" style="7" customWidth="1"/>
    <col min="27" max="27" width="31.625" style="3" customWidth="1"/>
    <col min="28" max="28" width="30.875" style="3" customWidth="1"/>
    <col min="29" max="16384" width="9" style="1"/>
  </cols>
  <sheetData>
    <row r="1" spans="1:33" ht="12" customHeight="1"/>
    <row r="2" spans="1:33" ht="28.5">
      <c r="A2" s="286" t="s">
        <v>88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</row>
    <row r="3" spans="1:33" ht="15" customHeight="1" thickBo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33" ht="98.25" customHeight="1" thickBot="1">
      <c r="A4" s="299" t="s">
        <v>100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55"/>
    </row>
    <row r="5" spans="1:33" ht="13.5" customHeight="1" thickBot="1"/>
    <row r="6" spans="1:33" s="4" customFormat="1" ht="27" customHeight="1" thickBot="1">
      <c r="A6" s="287" t="s">
        <v>14</v>
      </c>
      <c r="B6" s="289" t="s">
        <v>0</v>
      </c>
      <c r="C6" s="289" t="s">
        <v>1</v>
      </c>
      <c r="D6" s="330" t="s">
        <v>2</v>
      </c>
      <c r="E6" s="356" t="s">
        <v>81</v>
      </c>
      <c r="F6" s="357"/>
      <c r="G6" s="358"/>
      <c r="H6" s="359" t="s">
        <v>82</v>
      </c>
      <c r="I6" s="357"/>
      <c r="J6" s="357"/>
      <c r="K6" s="357"/>
      <c r="L6" s="360"/>
      <c r="M6" s="361" t="s">
        <v>83</v>
      </c>
      <c r="N6" s="362"/>
      <c r="O6" s="362"/>
      <c r="P6" s="362"/>
      <c r="Q6" s="362"/>
      <c r="R6" s="363"/>
      <c r="S6" s="364" t="s">
        <v>12</v>
      </c>
      <c r="T6" s="348"/>
      <c r="U6" s="317" t="s">
        <v>13</v>
      </c>
      <c r="V6" s="353" t="s">
        <v>10</v>
      </c>
      <c r="W6" s="353"/>
      <c r="X6" s="353"/>
      <c r="Y6" s="353" t="s">
        <v>6</v>
      </c>
      <c r="Z6" s="353" t="s">
        <v>91</v>
      </c>
      <c r="AA6" s="341" t="s">
        <v>8</v>
      </c>
      <c r="AB6" s="344" t="s">
        <v>9</v>
      </c>
    </row>
    <row r="7" spans="1:33" s="4" customFormat="1" ht="40.5" customHeight="1" thickTop="1" thickBot="1">
      <c r="A7" s="288"/>
      <c r="B7" s="290"/>
      <c r="C7" s="290"/>
      <c r="D7" s="332"/>
      <c r="E7" s="18" t="s">
        <v>96</v>
      </c>
      <c r="F7" s="29" t="s">
        <v>93</v>
      </c>
      <c r="G7" s="42" t="s">
        <v>97</v>
      </c>
      <c r="H7" s="18" t="s">
        <v>92</v>
      </c>
      <c r="I7" s="36" t="s">
        <v>93</v>
      </c>
      <c r="J7" s="38" t="s">
        <v>98</v>
      </c>
      <c r="K7" s="41" t="s">
        <v>99</v>
      </c>
      <c r="L7" s="50" t="s">
        <v>97</v>
      </c>
      <c r="M7" s="18" t="s">
        <v>94</v>
      </c>
      <c r="N7" s="36" t="s">
        <v>93</v>
      </c>
      <c r="O7" s="38" t="s">
        <v>95</v>
      </c>
      <c r="P7" s="38" t="s">
        <v>98</v>
      </c>
      <c r="Q7" s="41" t="s">
        <v>99</v>
      </c>
      <c r="R7" s="50" t="s">
        <v>97</v>
      </c>
      <c r="S7" s="182" t="s">
        <v>103</v>
      </c>
      <c r="T7" s="162" t="s">
        <v>102</v>
      </c>
      <c r="U7" s="319"/>
      <c r="V7" s="163" t="s">
        <v>3</v>
      </c>
      <c r="W7" s="163" t="s">
        <v>4</v>
      </c>
      <c r="X7" s="163" t="s">
        <v>5</v>
      </c>
      <c r="Y7" s="354"/>
      <c r="Z7" s="354"/>
      <c r="AA7" s="343"/>
      <c r="AB7" s="346"/>
    </row>
    <row r="8" spans="1:33">
      <c r="A8" s="280" t="s">
        <v>86</v>
      </c>
      <c r="B8" s="278" t="s">
        <v>70</v>
      </c>
      <c r="C8" s="282" t="s">
        <v>69</v>
      </c>
      <c r="D8" s="351"/>
      <c r="E8" s="20">
        <f>SUM(E9:E12)</f>
        <v>135</v>
      </c>
      <c r="F8" s="83">
        <f>SUM(F9:F12)</f>
        <v>26</v>
      </c>
      <c r="G8" s="61">
        <f>SUM(G9:G12)</f>
        <v>19</v>
      </c>
      <c r="H8" s="20">
        <f t="shared" ref="H8:K8" si="0">SUM(H9:H12)</f>
        <v>142</v>
      </c>
      <c r="I8" s="20">
        <f t="shared" si="0"/>
        <v>27</v>
      </c>
      <c r="J8" s="20">
        <f t="shared" si="0"/>
        <v>5</v>
      </c>
      <c r="K8" s="27">
        <f t="shared" si="0"/>
        <v>22</v>
      </c>
      <c r="L8" s="61">
        <f>SUM(L9:L12)</f>
        <v>10</v>
      </c>
      <c r="M8" s="20">
        <f t="shared" ref="M8:Q8" si="1">SUM(M9:M12)</f>
        <v>122</v>
      </c>
      <c r="N8" s="20">
        <f t="shared" si="1"/>
        <v>24</v>
      </c>
      <c r="O8" s="20">
        <f t="shared" si="1"/>
        <v>4</v>
      </c>
      <c r="P8" s="20">
        <f t="shared" si="1"/>
        <v>3</v>
      </c>
      <c r="Q8" s="27">
        <f t="shared" si="1"/>
        <v>17</v>
      </c>
      <c r="R8" s="61">
        <f>SUM(R9:R12)</f>
        <v>5</v>
      </c>
      <c r="S8" s="72"/>
      <c r="T8" s="58"/>
      <c r="U8" s="11"/>
      <c r="V8" s="12"/>
      <c r="W8" s="12"/>
      <c r="X8" s="13"/>
      <c r="Y8" s="6"/>
      <c r="Z8" s="8"/>
      <c r="AA8" s="14"/>
      <c r="AB8" s="204"/>
    </row>
    <row r="9" spans="1:33" ht="30" customHeight="1">
      <c r="A9" s="281"/>
      <c r="B9" s="279"/>
      <c r="C9" s="2" t="s">
        <v>26</v>
      </c>
      <c r="D9" s="65" t="s">
        <v>72</v>
      </c>
      <c r="E9" s="64">
        <v>60</v>
      </c>
      <c r="F9" s="30">
        <f>INT(E9*0.2)</f>
        <v>12</v>
      </c>
      <c r="G9" s="43">
        <v>5</v>
      </c>
      <c r="H9" s="23">
        <v>60</v>
      </c>
      <c r="I9" s="30">
        <f>INT(H9*0.2)</f>
        <v>12</v>
      </c>
      <c r="J9" s="39">
        <v>0</v>
      </c>
      <c r="K9" s="47">
        <f>I9-J9</f>
        <v>12</v>
      </c>
      <c r="L9" s="43">
        <v>0</v>
      </c>
      <c r="M9" s="81">
        <v>60</v>
      </c>
      <c r="N9" s="30">
        <f>INT(M9*0.2)</f>
        <v>12</v>
      </c>
      <c r="O9" s="39">
        <v>0</v>
      </c>
      <c r="P9" s="39">
        <v>0</v>
      </c>
      <c r="Q9" s="47">
        <f>N9-O9-P9</f>
        <v>12</v>
      </c>
      <c r="R9" s="43">
        <v>0</v>
      </c>
      <c r="S9" s="181" t="s">
        <v>105</v>
      </c>
      <c r="T9" s="164">
        <v>0.41666666666666669</v>
      </c>
      <c r="U9" s="165" t="s">
        <v>260</v>
      </c>
      <c r="V9" s="166" t="s">
        <v>153</v>
      </c>
      <c r="W9" s="165" t="s">
        <v>112</v>
      </c>
      <c r="X9" s="165" t="s">
        <v>112</v>
      </c>
      <c r="Y9" s="165" t="s">
        <v>113</v>
      </c>
      <c r="Z9" s="167" t="s">
        <v>114</v>
      </c>
      <c r="AA9" s="168" t="s">
        <v>115</v>
      </c>
      <c r="AB9" s="205"/>
    </row>
    <row r="10" spans="1:33" ht="30" customHeight="1">
      <c r="A10" s="281"/>
      <c r="B10" s="279"/>
      <c r="C10" s="2" t="s">
        <v>26</v>
      </c>
      <c r="D10" s="65" t="s">
        <v>15</v>
      </c>
      <c r="E10" s="64">
        <v>28</v>
      </c>
      <c r="F10" s="30">
        <f t="shared" ref="F10:F21" si="2">INT(E10*0.2)</f>
        <v>5</v>
      </c>
      <c r="G10" s="43">
        <v>5</v>
      </c>
      <c r="H10" s="23">
        <v>30</v>
      </c>
      <c r="I10" s="30">
        <f t="shared" ref="I10:I21" si="3">INT(H10*0.2)</f>
        <v>6</v>
      </c>
      <c r="J10" s="39">
        <v>2</v>
      </c>
      <c r="K10" s="47">
        <f t="shared" ref="K10:K12" si="4">I10-J10</f>
        <v>4</v>
      </c>
      <c r="L10" s="43">
        <v>4</v>
      </c>
      <c r="M10" s="81">
        <v>32</v>
      </c>
      <c r="N10" s="30">
        <f t="shared" ref="N10:N21" si="5">INT(M10*0.2)</f>
        <v>6</v>
      </c>
      <c r="O10" s="133">
        <v>4</v>
      </c>
      <c r="P10" s="39">
        <v>1</v>
      </c>
      <c r="Q10" s="47">
        <f t="shared" ref="Q10:Q12" si="6">N10-O10-P10</f>
        <v>1</v>
      </c>
      <c r="R10" s="43">
        <v>1</v>
      </c>
      <c r="S10" s="181" t="s">
        <v>105</v>
      </c>
      <c r="T10" s="164">
        <v>0.58333333333333337</v>
      </c>
      <c r="U10" s="165" t="s">
        <v>238</v>
      </c>
      <c r="V10" s="166" t="s">
        <v>153</v>
      </c>
      <c r="W10" s="165" t="s">
        <v>112</v>
      </c>
      <c r="X10" s="165" t="s">
        <v>112</v>
      </c>
      <c r="Y10" s="166" t="s">
        <v>185</v>
      </c>
      <c r="Z10" s="169" t="s">
        <v>239</v>
      </c>
      <c r="AA10" s="169" t="s">
        <v>240</v>
      </c>
      <c r="AB10" s="214" t="s">
        <v>281</v>
      </c>
    </row>
    <row r="11" spans="1:33" ht="30" customHeight="1">
      <c r="A11" s="281"/>
      <c r="B11" s="279"/>
      <c r="C11" s="2" t="s">
        <v>26</v>
      </c>
      <c r="D11" s="65" t="s">
        <v>73</v>
      </c>
      <c r="E11" s="64">
        <v>26</v>
      </c>
      <c r="F11" s="30">
        <f t="shared" si="2"/>
        <v>5</v>
      </c>
      <c r="G11" s="43">
        <v>5</v>
      </c>
      <c r="H11" s="23">
        <v>28</v>
      </c>
      <c r="I11" s="30">
        <f t="shared" si="3"/>
        <v>5</v>
      </c>
      <c r="J11" s="39">
        <v>0</v>
      </c>
      <c r="K11" s="47">
        <f t="shared" si="4"/>
        <v>5</v>
      </c>
      <c r="L11" s="43">
        <v>5</v>
      </c>
      <c r="M11" s="81">
        <v>30</v>
      </c>
      <c r="N11" s="30">
        <f t="shared" si="5"/>
        <v>6</v>
      </c>
      <c r="O11" s="133">
        <v>0</v>
      </c>
      <c r="P11" s="39">
        <v>2</v>
      </c>
      <c r="Q11" s="47">
        <f t="shared" si="6"/>
        <v>4</v>
      </c>
      <c r="R11" s="43">
        <v>4</v>
      </c>
      <c r="S11" s="181" t="s">
        <v>104</v>
      </c>
      <c r="T11" s="170">
        <v>0.58333333333333337</v>
      </c>
      <c r="U11" s="171" t="s">
        <v>211</v>
      </c>
      <c r="V11" s="172" t="s">
        <v>132</v>
      </c>
      <c r="W11" s="172" t="s">
        <v>132</v>
      </c>
      <c r="X11" s="172" t="s">
        <v>132</v>
      </c>
      <c r="Y11" s="173" t="s">
        <v>133</v>
      </c>
      <c r="Z11" s="173" t="s">
        <v>128</v>
      </c>
      <c r="AA11" s="174" t="s">
        <v>193</v>
      </c>
      <c r="AB11" s="206"/>
    </row>
    <row r="12" spans="1:33" ht="30" customHeight="1">
      <c r="A12" s="281"/>
      <c r="B12" s="279"/>
      <c r="C12" s="2" t="s">
        <v>26</v>
      </c>
      <c r="D12" s="66" t="s">
        <v>74</v>
      </c>
      <c r="E12" s="64">
        <v>21</v>
      </c>
      <c r="F12" s="30">
        <f t="shared" si="2"/>
        <v>4</v>
      </c>
      <c r="G12" s="62">
        <v>4</v>
      </c>
      <c r="H12" s="23">
        <v>24</v>
      </c>
      <c r="I12" s="30">
        <f t="shared" si="3"/>
        <v>4</v>
      </c>
      <c r="J12" s="63">
        <v>3</v>
      </c>
      <c r="K12" s="47">
        <f t="shared" si="4"/>
        <v>1</v>
      </c>
      <c r="L12" s="62">
        <v>1</v>
      </c>
      <c r="M12" s="81">
        <v>0</v>
      </c>
      <c r="N12" s="30">
        <f t="shared" si="5"/>
        <v>0</v>
      </c>
      <c r="O12" s="63">
        <v>0</v>
      </c>
      <c r="P12" s="63">
        <v>0</v>
      </c>
      <c r="Q12" s="47">
        <f t="shared" si="6"/>
        <v>0</v>
      </c>
      <c r="R12" s="62">
        <v>0</v>
      </c>
      <c r="S12" s="181" t="s">
        <v>104</v>
      </c>
      <c r="T12" s="175">
        <v>0.58333333333333337</v>
      </c>
      <c r="U12" s="166" t="s">
        <v>220</v>
      </c>
      <c r="V12" s="166" t="s">
        <v>132</v>
      </c>
      <c r="W12" s="166" t="s">
        <v>132</v>
      </c>
      <c r="X12" s="166" t="s">
        <v>132</v>
      </c>
      <c r="Y12" s="176" t="s">
        <v>133</v>
      </c>
      <c r="Z12" s="176" t="s">
        <v>128</v>
      </c>
      <c r="AA12" s="169" t="s">
        <v>221</v>
      </c>
      <c r="AB12" s="206"/>
    </row>
    <row r="13" spans="1:33">
      <c r="A13" s="281"/>
      <c r="B13" s="279" t="s">
        <v>71</v>
      </c>
      <c r="C13" s="284" t="s">
        <v>69</v>
      </c>
      <c r="D13" s="352"/>
      <c r="E13" s="20">
        <f>SUM(E14:E17)</f>
        <v>109</v>
      </c>
      <c r="F13" s="83">
        <f>SUM(F14:F17)</f>
        <v>19</v>
      </c>
      <c r="G13" s="61">
        <f>SUM(G14:G17)</f>
        <v>19</v>
      </c>
      <c r="H13" s="20">
        <f t="shared" ref="H13:K13" si="7">SUM(H14:H17)</f>
        <v>119</v>
      </c>
      <c r="I13" s="20">
        <f t="shared" si="7"/>
        <v>23</v>
      </c>
      <c r="J13" s="20">
        <f t="shared" si="7"/>
        <v>3</v>
      </c>
      <c r="K13" s="27">
        <f t="shared" si="7"/>
        <v>20</v>
      </c>
      <c r="L13" s="61">
        <f>SUM(L14:L17)</f>
        <v>20</v>
      </c>
      <c r="M13" s="20">
        <f t="shared" ref="M13:Q13" si="8">SUM(M14:M17)</f>
        <v>126</v>
      </c>
      <c r="N13" s="20">
        <f t="shared" si="8"/>
        <v>23</v>
      </c>
      <c r="O13" s="20">
        <f t="shared" si="8"/>
        <v>5</v>
      </c>
      <c r="P13" s="20">
        <f t="shared" si="8"/>
        <v>0</v>
      </c>
      <c r="Q13" s="27">
        <f t="shared" si="8"/>
        <v>18</v>
      </c>
      <c r="R13" s="61">
        <f>SUM(R14:R17)</f>
        <v>18</v>
      </c>
      <c r="S13" s="134"/>
      <c r="T13" s="135"/>
      <c r="U13" s="136"/>
      <c r="V13" s="136"/>
      <c r="W13" s="136"/>
      <c r="X13" s="137"/>
      <c r="Y13" s="138"/>
      <c r="Z13" s="138"/>
      <c r="AA13" s="143"/>
      <c r="AB13" s="208"/>
    </row>
    <row r="14" spans="1:33" ht="30" customHeight="1">
      <c r="A14" s="281"/>
      <c r="B14" s="279"/>
      <c r="C14" s="2" t="s">
        <v>16</v>
      </c>
      <c r="D14" s="65" t="s">
        <v>75</v>
      </c>
      <c r="E14" s="64">
        <v>29</v>
      </c>
      <c r="F14" s="30">
        <f t="shared" si="2"/>
        <v>5</v>
      </c>
      <c r="G14" s="43">
        <v>5</v>
      </c>
      <c r="H14" s="23">
        <v>32</v>
      </c>
      <c r="I14" s="30">
        <f t="shared" si="3"/>
        <v>6</v>
      </c>
      <c r="J14" s="39">
        <v>2</v>
      </c>
      <c r="K14" s="47">
        <f>I14-J14</f>
        <v>4</v>
      </c>
      <c r="L14" s="43">
        <v>4</v>
      </c>
      <c r="M14" s="81">
        <v>34</v>
      </c>
      <c r="N14" s="30">
        <f t="shared" si="5"/>
        <v>6</v>
      </c>
      <c r="O14" s="39">
        <v>2</v>
      </c>
      <c r="P14" s="39">
        <v>0</v>
      </c>
      <c r="Q14" s="47">
        <f>N14-O14-P14</f>
        <v>4</v>
      </c>
      <c r="R14" s="43">
        <v>4</v>
      </c>
      <c r="S14" s="181" t="s">
        <v>105</v>
      </c>
      <c r="T14" s="164">
        <v>0.58333333333333337</v>
      </c>
      <c r="U14" s="165" t="s">
        <v>265</v>
      </c>
      <c r="V14" s="166" t="s">
        <v>132</v>
      </c>
      <c r="W14" s="166" t="s">
        <v>132</v>
      </c>
      <c r="X14" s="166" t="s">
        <v>132</v>
      </c>
      <c r="Y14" s="169" t="s">
        <v>266</v>
      </c>
      <c r="Z14" s="176" t="s">
        <v>128</v>
      </c>
      <c r="AA14" s="174" t="s">
        <v>267</v>
      </c>
      <c r="AB14" s="206"/>
    </row>
    <row r="15" spans="1:33" ht="30" customHeight="1">
      <c r="A15" s="281"/>
      <c r="B15" s="279"/>
      <c r="C15" s="2" t="s">
        <v>16</v>
      </c>
      <c r="D15" s="65" t="s">
        <v>17</v>
      </c>
      <c r="E15" s="64">
        <v>28</v>
      </c>
      <c r="F15" s="30">
        <f t="shared" si="2"/>
        <v>5</v>
      </c>
      <c r="G15" s="43">
        <v>5</v>
      </c>
      <c r="H15" s="23">
        <v>30</v>
      </c>
      <c r="I15" s="30">
        <f t="shared" si="3"/>
        <v>6</v>
      </c>
      <c r="J15" s="39">
        <v>1</v>
      </c>
      <c r="K15" s="47">
        <f t="shared" ref="K15:K17" si="9">I15-J15</f>
        <v>5</v>
      </c>
      <c r="L15" s="43">
        <v>5</v>
      </c>
      <c r="M15" s="81">
        <v>32</v>
      </c>
      <c r="N15" s="30">
        <f t="shared" si="5"/>
        <v>6</v>
      </c>
      <c r="O15" s="39">
        <v>3</v>
      </c>
      <c r="P15" s="39">
        <v>0</v>
      </c>
      <c r="Q15" s="47">
        <f t="shared" ref="Q15:Q17" si="10">N15-O15-P15</f>
        <v>3</v>
      </c>
      <c r="R15" s="43">
        <v>3</v>
      </c>
      <c r="S15" s="181" t="s">
        <v>105</v>
      </c>
      <c r="T15" s="164">
        <v>0.58333333333333337</v>
      </c>
      <c r="U15" s="165" t="s">
        <v>156</v>
      </c>
      <c r="V15" s="166" t="s">
        <v>112</v>
      </c>
      <c r="W15" s="166" t="s">
        <v>112</v>
      </c>
      <c r="X15" s="166" t="s">
        <v>112</v>
      </c>
      <c r="Y15" s="169" t="s">
        <v>157</v>
      </c>
      <c r="Z15" s="176" t="s">
        <v>158</v>
      </c>
      <c r="AA15" s="174" t="s">
        <v>159</v>
      </c>
      <c r="AB15" s="206"/>
    </row>
    <row r="16" spans="1:33" ht="30" customHeight="1">
      <c r="A16" s="281"/>
      <c r="B16" s="279"/>
      <c r="C16" s="2" t="s">
        <v>16</v>
      </c>
      <c r="D16" s="65" t="s">
        <v>76</v>
      </c>
      <c r="E16" s="64">
        <v>24</v>
      </c>
      <c r="F16" s="30">
        <f t="shared" si="2"/>
        <v>4</v>
      </c>
      <c r="G16" s="43">
        <v>4</v>
      </c>
      <c r="H16" s="23">
        <v>27</v>
      </c>
      <c r="I16" s="30">
        <f t="shared" si="3"/>
        <v>5</v>
      </c>
      <c r="J16" s="39">
        <v>0</v>
      </c>
      <c r="K16" s="47">
        <f t="shared" si="9"/>
        <v>5</v>
      </c>
      <c r="L16" s="43">
        <v>5</v>
      </c>
      <c r="M16" s="81">
        <v>28</v>
      </c>
      <c r="N16" s="30">
        <f t="shared" si="5"/>
        <v>5</v>
      </c>
      <c r="O16" s="39">
        <v>0</v>
      </c>
      <c r="P16" s="39">
        <v>0</v>
      </c>
      <c r="Q16" s="47">
        <f t="shared" si="10"/>
        <v>5</v>
      </c>
      <c r="R16" s="43">
        <v>5</v>
      </c>
      <c r="S16" s="181" t="s">
        <v>104</v>
      </c>
      <c r="T16" s="177">
        <v>0.58333333333333337</v>
      </c>
      <c r="U16" s="166" t="s">
        <v>152</v>
      </c>
      <c r="V16" s="166" t="s">
        <v>153</v>
      </c>
      <c r="W16" s="166" t="s">
        <v>132</v>
      </c>
      <c r="X16" s="169" t="s">
        <v>132</v>
      </c>
      <c r="Y16" s="169" t="s">
        <v>113</v>
      </c>
      <c r="Z16" s="176" t="s">
        <v>154</v>
      </c>
      <c r="AA16" s="169" t="s">
        <v>118</v>
      </c>
      <c r="AB16" s="206"/>
    </row>
    <row r="17" spans="1:28" ht="30" customHeight="1">
      <c r="A17" s="281"/>
      <c r="B17" s="279"/>
      <c r="C17" s="2" t="s">
        <v>16</v>
      </c>
      <c r="D17" s="65" t="s">
        <v>77</v>
      </c>
      <c r="E17" s="64">
        <v>28</v>
      </c>
      <c r="F17" s="30">
        <f t="shared" si="2"/>
        <v>5</v>
      </c>
      <c r="G17" s="43">
        <v>5</v>
      </c>
      <c r="H17" s="23">
        <v>30</v>
      </c>
      <c r="I17" s="30">
        <f t="shared" si="3"/>
        <v>6</v>
      </c>
      <c r="J17" s="39">
        <v>0</v>
      </c>
      <c r="K17" s="47">
        <f t="shared" si="9"/>
        <v>6</v>
      </c>
      <c r="L17" s="43">
        <v>6</v>
      </c>
      <c r="M17" s="81">
        <v>32</v>
      </c>
      <c r="N17" s="30">
        <f t="shared" si="5"/>
        <v>6</v>
      </c>
      <c r="O17" s="39">
        <v>0</v>
      </c>
      <c r="P17" s="39">
        <v>0</v>
      </c>
      <c r="Q17" s="47">
        <f t="shared" si="10"/>
        <v>6</v>
      </c>
      <c r="R17" s="43">
        <v>6</v>
      </c>
      <c r="S17" s="181" t="s">
        <v>104</v>
      </c>
      <c r="T17" s="177">
        <v>0.58333333333333337</v>
      </c>
      <c r="U17" s="178" t="s">
        <v>139</v>
      </c>
      <c r="V17" s="166" t="s">
        <v>153</v>
      </c>
      <c r="W17" s="165" t="s">
        <v>112</v>
      </c>
      <c r="X17" s="165" t="s">
        <v>112</v>
      </c>
      <c r="Y17" s="165" t="s">
        <v>113</v>
      </c>
      <c r="Z17" s="167" t="s">
        <v>114</v>
      </c>
      <c r="AA17" s="168" t="s">
        <v>115</v>
      </c>
      <c r="AB17" s="206"/>
    </row>
    <row r="18" spans="1:28">
      <c r="A18" s="281"/>
      <c r="B18" s="279" t="s">
        <v>78</v>
      </c>
      <c r="C18" s="284" t="s">
        <v>69</v>
      </c>
      <c r="D18" s="352"/>
      <c r="E18" s="60">
        <v>63</v>
      </c>
      <c r="F18" s="27">
        <v>12</v>
      </c>
      <c r="G18" s="61">
        <v>12</v>
      </c>
      <c r="H18" s="60">
        <v>69</v>
      </c>
      <c r="I18" s="20">
        <v>13</v>
      </c>
      <c r="J18" s="20">
        <v>1</v>
      </c>
      <c r="K18" s="27">
        <v>12</v>
      </c>
      <c r="L18" s="61">
        <v>12</v>
      </c>
      <c r="M18" s="60">
        <v>73</v>
      </c>
      <c r="N18" s="20">
        <v>14</v>
      </c>
      <c r="O18" s="20">
        <v>5</v>
      </c>
      <c r="P18" s="20">
        <v>2</v>
      </c>
      <c r="Q18" s="27">
        <f>N18-O18-P18</f>
        <v>7</v>
      </c>
      <c r="R18" s="61">
        <v>7</v>
      </c>
      <c r="S18" s="134"/>
      <c r="T18" s="139"/>
      <c r="U18" s="140"/>
      <c r="V18" s="140"/>
      <c r="W18" s="140"/>
      <c r="X18" s="141"/>
      <c r="Y18" s="142"/>
      <c r="Z18" s="142"/>
      <c r="AA18" s="144"/>
      <c r="AB18" s="208"/>
    </row>
    <row r="19" spans="1:28" ht="30" customHeight="1">
      <c r="A19" s="281"/>
      <c r="B19" s="279"/>
      <c r="C19" s="2" t="s">
        <v>16</v>
      </c>
      <c r="D19" s="67" t="s">
        <v>79</v>
      </c>
      <c r="E19" s="64">
        <v>63</v>
      </c>
      <c r="F19" s="30">
        <f t="shared" si="2"/>
        <v>12</v>
      </c>
      <c r="G19" s="44">
        <v>12</v>
      </c>
      <c r="H19" s="23">
        <v>69</v>
      </c>
      <c r="I19" s="30">
        <f t="shared" si="3"/>
        <v>13</v>
      </c>
      <c r="J19" s="40">
        <v>1</v>
      </c>
      <c r="K19" s="49">
        <v>12</v>
      </c>
      <c r="L19" s="44">
        <v>12</v>
      </c>
      <c r="M19" s="81">
        <v>73</v>
      </c>
      <c r="N19" s="30">
        <f t="shared" si="5"/>
        <v>14</v>
      </c>
      <c r="O19" s="40">
        <v>5</v>
      </c>
      <c r="P19" s="40">
        <v>2</v>
      </c>
      <c r="Q19" s="49">
        <v>7</v>
      </c>
      <c r="R19" s="44">
        <v>7</v>
      </c>
      <c r="S19" s="181" t="s">
        <v>104</v>
      </c>
      <c r="T19" s="177">
        <v>0.58333333333333337</v>
      </c>
      <c r="U19" s="166" t="s">
        <v>264</v>
      </c>
      <c r="V19" s="166" t="s">
        <v>132</v>
      </c>
      <c r="W19" s="166" t="s">
        <v>132</v>
      </c>
      <c r="X19" s="166" t="s">
        <v>132</v>
      </c>
      <c r="Y19" s="179" t="s">
        <v>133</v>
      </c>
      <c r="Z19" s="179" t="s">
        <v>128</v>
      </c>
      <c r="AA19" s="169" t="s">
        <v>193</v>
      </c>
      <c r="AB19" s="206"/>
    </row>
    <row r="20" spans="1:28">
      <c r="A20" s="281"/>
      <c r="B20" s="279" t="s">
        <v>163</v>
      </c>
      <c r="C20" s="284" t="s">
        <v>69</v>
      </c>
      <c r="D20" s="352"/>
      <c r="E20" s="60">
        <v>77</v>
      </c>
      <c r="F20" s="27">
        <v>15</v>
      </c>
      <c r="G20" s="61">
        <v>15</v>
      </c>
      <c r="H20" s="60">
        <v>84</v>
      </c>
      <c r="I20" s="20">
        <v>16</v>
      </c>
      <c r="J20" s="20">
        <v>0</v>
      </c>
      <c r="K20" s="27">
        <v>16</v>
      </c>
      <c r="L20" s="61">
        <v>16</v>
      </c>
      <c r="M20" s="60">
        <v>89</v>
      </c>
      <c r="N20" s="20">
        <v>17</v>
      </c>
      <c r="O20" s="20">
        <v>0</v>
      </c>
      <c r="P20" s="20">
        <v>0</v>
      </c>
      <c r="Q20" s="27">
        <v>17</v>
      </c>
      <c r="R20" s="61">
        <v>17</v>
      </c>
      <c r="S20" s="134"/>
      <c r="T20" s="139"/>
      <c r="U20" s="140"/>
      <c r="V20" s="140"/>
      <c r="W20" s="140"/>
      <c r="X20" s="140"/>
      <c r="Y20" s="142"/>
      <c r="Z20" s="142"/>
      <c r="AA20" s="144"/>
      <c r="AB20" s="208"/>
    </row>
    <row r="21" spans="1:28" ht="30" customHeight="1">
      <c r="A21" s="281"/>
      <c r="B21" s="279"/>
      <c r="C21" s="2" t="s">
        <v>16</v>
      </c>
      <c r="D21" s="68" t="s">
        <v>80</v>
      </c>
      <c r="E21" s="64">
        <v>77</v>
      </c>
      <c r="F21" s="30">
        <f t="shared" si="2"/>
        <v>15</v>
      </c>
      <c r="G21" s="44">
        <v>15</v>
      </c>
      <c r="H21" s="23">
        <v>84</v>
      </c>
      <c r="I21" s="30">
        <f t="shared" si="3"/>
        <v>16</v>
      </c>
      <c r="J21" s="40">
        <v>0</v>
      </c>
      <c r="K21" s="49">
        <v>16</v>
      </c>
      <c r="L21" s="44">
        <v>16</v>
      </c>
      <c r="M21" s="81">
        <v>89</v>
      </c>
      <c r="N21" s="30">
        <f t="shared" si="5"/>
        <v>17</v>
      </c>
      <c r="O21" s="40">
        <v>0</v>
      </c>
      <c r="P21" s="40">
        <v>0</v>
      </c>
      <c r="Q21" s="49">
        <v>17</v>
      </c>
      <c r="R21" s="44">
        <v>17</v>
      </c>
      <c r="S21" s="181" t="s">
        <v>104</v>
      </c>
      <c r="T21" s="180">
        <v>0.58333333333333337</v>
      </c>
      <c r="U21" s="178" t="s">
        <v>213</v>
      </c>
      <c r="V21" s="166" t="s">
        <v>132</v>
      </c>
      <c r="W21" s="166" t="s">
        <v>132</v>
      </c>
      <c r="X21" s="169" t="s">
        <v>132</v>
      </c>
      <c r="Y21" s="169" t="s">
        <v>133</v>
      </c>
      <c r="Z21" s="176" t="s">
        <v>128</v>
      </c>
      <c r="AA21" s="169" t="s">
        <v>193</v>
      </c>
      <c r="AB21" s="206"/>
    </row>
    <row r="22" spans="1:28" ht="27" customHeight="1" thickBot="1">
      <c r="A22" s="274" t="s">
        <v>84</v>
      </c>
      <c r="B22" s="275"/>
      <c r="C22" s="275"/>
      <c r="D22" s="350"/>
      <c r="E22" s="16">
        <f>SUM(E8,E13,E18,E20)</f>
        <v>384</v>
      </c>
      <c r="F22" s="82">
        <f>SUM(F8,F13,F18,F20)</f>
        <v>72</v>
      </c>
      <c r="G22" s="59">
        <f>SUM(G8,G13,G18,G20)</f>
        <v>65</v>
      </c>
      <c r="H22" s="16">
        <f t="shared" ref="H22:L22" si="11">SUM(H8,H13,H18,H20)</f>
        <v>414</v>
      </c>
      <c r="I22" s="16">
        <f t="shared" si="11"/>
        <v>79</v>
      </c>
      <c r="J22" s="16">
        <f t="shared" si="11"/>
        <v>9</v>
      </c>
      <c r="K22" s="82">
        <f t="shared" si="11"/>
        <v>70</v>
      </c>
      <c r="L22" s="59">
        <f t="shared" si="11"/>
        <v>58</v>
      </c>
      <c r="M22" s="16">
        <f t="shared" ref="M22:Q22" si="12">SUM(M8,M13,M18,M20)</f>
        <v>410</v>
      </c>
      <c r="N22" s="16">
        <f t="shared" si="12"/>
        <v>78</v>
      </c>
      <c r="O22" s="16">
        <f t="shared" si="12"/>
        <v>14</v>
      </c>
      <c r="P22" s="16">
        <f t="shared" si="12"/>
        <v>5</v>
      </c>
      <c r="Q22" s="82">
        <f t="shared" si="12"/>
        <v>59</v>
      </c>
      <c r="R22" s="59">
        <f>SUM(R8,R13,R18,R20)</f>
        <v>47</v>
      </c>
      <c r="S22" s="215"/>
      <c r="T22" s="216"/>
      <c r="U22" s="217"/>
      <c r="V22" s="218"/>
      <c r="W22" s="218"/>
      <c r="X22" s="219"/>
      <c r="Y22" s="220"/>
      <c r="Z22" s="221"/>
      <c r="AA22" s="222"/>
      <c r="AB22" s="223"/>
    </row>
    <row r="23" spans="1:28">
      <c r="A23" s="1"/>
      <c r="B23" s="1"/>
      <c r="C23" s="1"/>
      <c r="D23" s="1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10"/>
      <c r="T23" s="10"/>
      <c r="U23" s="1"/>
      <c r="V23" s="4"/>
      <c r="W23" s="4"/>
      <c r="X23" s="4"/>
      <c r="Y23" s="1"/>
      <c r="Z23" s="10"/>
      <c r="AA23" s="1"/>
      <c r="AB23" s="1"/>
    </row>
    <row r="24" spans="1:28">
      <c r="A24" s="1"/>
      <c r="B24" s="1"/>
      <c r="C24" s="1"/>
      <c r="D24" s="1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10"/>
      <c r="T24" s="10"/>
      <c r="U24" s="1"/>
      <c r="V24" s="4"/>
      <c r="W24" s="4"/>
      <c r="X24" s="4"/>
      <c r="Y24" s="1"/>
      <c r="Z24" s="10"/>
      <c r="AA24" s="1"/>
      <c r="AB24" s="1"/>
    </row>
    <row r="25" spans="1:28">
      <c r="A25" s="1"/>
      <c r="B25" s="1"/>
      <c r="C25" s="1"/>
      <c r="D25" s="1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10"/>
      <c r="T25" s="10"/>
      <c r="U25" s="1"/>
      <c r="V25" s="4"/>
      <c r="W25" s="4"/>
      <c r="X25" s="4"/>
      <c r="Y25" s="1"/>
      <c r="Z25" s="10"/>
      <c r="AA25" s="1"/>
      <c r="AB25" s="1"/>
    </row>
    <row r="26" spans="1:28" ht="16.5" customHeight="1">
      <c r="A26" s="1"/>
      <c r="B26" s="1"/>
      <c r="C26" s="1"/>
      <c r="D26" s="1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10"/>
      <c r="T26" s="10"/>
      <c r="U26" s="1"/>
      <c r="V26" s="4"/>
      <c r="W26" s="4"/>
      <c r="X26" s="4"/>
      <c r="Y26" s="1"/>
      <c r="Z26" s="10"/>
      <c r="AA26" s="1"/>
      <c r="AB26" s="1"/>
    </row>
    <row r="27" spans="1:28">
      <c r="A27" s="1"/>
      <c r="B27" s="1"/>
      <c r="C27" s="1"/>
      <c r="D27" s="1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10"/>
      <c r="T27" s="10"/>
      <c r="U27" s="1"/>
      <c r="V27" s="4"/>
      <c r="W27" s="4"/>
      <c r="X27" s="4"/>
      <c r="Y27" s="1"/>
      <c r="Z27" s="10"/>
      <c r="AA27" s="1"/>
      <c r="AB27" s="1"/>
    </row>
    <row r="28" spans="1:28">
      <c r="A28" s="1"/>
      <c r="B28" s="1"/>
      <c r="C28" s="1"/>
      <c r="D28" s="1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10"/>
      <c r="T28" s="10"/>
      <c r="U28" s="1"/>
      <c r="V28" s="4"/>
      <c r="W28" s="4"/>
      <c r="X28" s="4"/>
      <c r="Y28" s="1"/>
      <c r="Z28" s="10"/>
      <c r="AA28" s="1"/>
      <c r="AB28" s="1"/>
    </row>
    <row r="29" spans="1:28" ht="16.5" customHeight="1">
      <c r="A29" s="1"/>
      <c r="B29" s="1"/>
      <c r="C29" s="1"/>
      <c r="D29" s="1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10"/>
      <c r="T29" s="10"/>
      <c r="U29" s="1"/>
      <c r="V29" s="4"/>
      <c r="W29" s="4"/>
      <c r="X29" s="4"/>
      <c r="Y29" s="1"/>
      <c r="Z29" s="10"/>
      <c r="AA29" s="1"/>
      <c r="AB29" s="1"/>
    </row>
    <row r="30" spans="1:28">
      <c r="A30" s="1"/>
      <c r="B30" s="1"/>
      <c r="C30" s="1"/>
      <c r="D30" s="1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10"/>
      <c r="T30" s="10"/>
      <c r="U30" s="1"/>
      <c r="V30" s="4"/>
      <c r="W30" s="4"/>
      <c r="X30" s="4"/>
      <c r="Y30" s="1"/>
      <c r="Z30" s="10"/>
      <c r="AA30" s="1"/>
      <c r="AB30" s="1"/>
    </row>
    <row r="31" spans="1:28">
      <c r="A31" s="1"/>
      <c r="B31" s="1"/>
      <c r="C31" s="1"/>
      <c r="D31" s="1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10"/>
      <c r="T31" s="10"/>
      <c r="U31" s="1"/>
      <c r="V31" s="4"/>
      <c r="W31" s="4"/>
      <c r="X31" s="4"/>
      <c r="Y31" s="1"/>
      <c r="Z31" s="10"/>
      <c r="AA31" s="1"/>
      <c r="AB31" s="1"/>
    </row>
    <row r="32" spans="1:28">
      <c r="A32" s="1"/>
      <c r="B32" s="1"/>
      <c r="C32" s="1"/>
      <c r="D32" s="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10"/>
      <c r="T32" s="10"/>
      <c r="U32" s="1"/>
      <c r="V32" s="4"/>
      <c r="W32" s="4"/>
      <c r="X32" s="4"/>
      <c r="Y32" s="1"/>
      <c r="Z32" s="10"/>
      <c r="AA32" s="1"/>
      <c r="AB32" s="1"/>
    </row>
    <row r="33" spans="1:28">
      <c r="A33" s="1"/>
      <c r="B33" s="1"/>
      <c r="C33" s="1"/>
      <c r="D33" s="1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0"/>
      <c r="T33" s="10"/>
      <c r="U33" s="1"/>
      <c r="V33" s="4"/>
      <c r="W33" s="4"/>
      <c r="X33" s="4"/>
      <c r="Y33" s="1"/>
      <c r="Z33" s="10"/>
      <c r="AA33" s="1"/>
      <c r="AB33" s="1"/>
    </row>
    <row r="34" spans="1:28" ht="16.5" customHeight="1">
      <c r="A34" s="1"/>
      <c r="B34" s="1"/>
      <c r="C34" s="1"/>
      <c r="D34" s="1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10"/>
      <c r="T34" s="10"/>
      <c r="U34" s="1"/>
      <c r="V34" s="4"/>
      <c r="W34" s="4"/>
      <c r="X34" s="4"/>
      <c r="Y34" s="1"/>
      <c r="Z34" s="10"/>
      <c r="AA34" s="1"/>
      <c r="AB34" s="1"/>
    </row>
    <row r="35" spans="1:28">
      <c r="A35" s="1"/>
      <c r="B35" s="1"/>
      <c r="C35" s="1"/>
      <c r="D35" s="1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10"/>
      <c r="T35" s="10"/>
      <c r="U35" s="1"/>
      <c r="V35" s="4"/>
      <c r="W35" s="4"/>
      <c r="X35" s="4"/>
      <c r="Y35" s="1"/>
      <c r="Z35" s="10"/>
      <c r="AA35" s="1"/>
      <c r="AB35" s="1"/>
    </row>
    <row r="36" spans="1:28">
      <c r="A36" s="1"/>
      <c r="B36" s="1"/>
      <c r="C36" s="1"/>
      <c r="D36" s="1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0"/>
      <c r="T36" s="10"/>
      <c r="U36" s="1"/>
      <c r="V36" s="4"/>
      <c r="W36" s="4"/>
      <c r="X36" s="4"/>
      <c r="Y36" s="1"/>
      <c r="Z36" s="10"/>
      <c r="AA36" s="1"/>
      <c r="AB36" s="1"/>
    </row>
    <row r="37" spans="1:28">
      <c r="A37" s="1"/>
      <c r="B37" s="1"/>
      <c r="C37" s="1"/>
      <c r="D37" s="1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10"/>
      <c r="T37" s="10"/>
      <c r="U37" s="1"/>
      <c r="V37" s="4"/>
      <c r="W37" s="4"/>
      <c r="X37" s="4"/>
      <c r="Y37" s="1"/>
      <c r="Z37" s="10"/>
      <c r="AA37" s="1"/>
      <c r="AB37" s="1"/>
    </row>
    <row r="38" spans="1:28">
      <c r="A38" s="1"/>
      <c r="B38" s="1"/>
      <c r="C38" s="1"/>
      <c r="D38" s="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10"/>
      <c r="T38" s="10"/>
      <c r="U38" s="1"/>
      <c r="V38" s="4"/>
      <c r="W38" s="4"/>
      <c r="X38" s="4"/>
      <c r="Y38" s="1"/>
      <c r="Z38" s="10"/>
      <c r="AA38" s="1"/>
      <c r="AB38" s="1"/>
    </row>
    <row r="39" spans="1:28">
      <c r="A39" s="1"/>
      <c r="B39" s="1"/>
      <c r="C39" s="1"/>
      <c r="D39" s="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10"/>
      <c r="T39" s="10"/>
      <c r="U39" s="1"/>
      <c r="V39" s="4"/>
      <c r="W39" s="4"/>
      <c r="X39" s="4"/>
      <c r="Y39" s="1"/>
      <c r="Z39" s="10"/>
      <c r="AA39" s="1"/>
      <c r="AB39" s="1"/>
    </row>
    <row r="40" spans="1:28">
      <c r="A40" s="1"/>
      <c r="B40" s="1"/>
      <c r="C40" s="1"/>
      <c r="D40" s="1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10"/>
      <c r="T40" s="10"/>
      <c r="U40" s="1"/>
      <c r="V40" s="4"/>
      <c r="W40" s="4"/>
      <c r="X40" s="4"/>
      <c r="Y40" s="1"/>
      <c r="Z40" s="10"/>
      <c r="AA40" s="1"/>
      <c r="AB40" s="1"/>
    </row>
    <row r="41" spans="1:28">
      <c r="A41" s="1"/>
      <c r="B41" s="1"/>
      <c r="C41" s="1"/>
      <c r="D41" s="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10"/>
      <c r="T41" s="10"/>
      <c r="U41" s="1"/>
      <c r="V41" s="4"/>
      <c r="W41" s="4"/>
      <c r="X41" s="4"/>
      <c r="Y41" s="1"/>
      <c r="Z41" s="10"/>
      <c r="AA41" s="1"/>
      <c r="AB41" s="1"/>
    </row>
    <row r="42" spans="1:28">
      <c r="A42" s="1"/>
      <c r="B42" s="1"/>
      <c r="C42" s="1"/>
      <c r="D42" s="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10"/>
      <c r="T42" s="10"/>
      <c r="U42" s="1"/>
      <c r="V42" s="4"/>
      <c r="W42" s="4"/>
      <c r="X42" s="4"/>
      <c r="Y42" s="1"/>
      <c r="Z42" s="10"/>
      <c r="AA42" s="1"/>
      <c r="AB42" s="1"/>
    </row>
    <row r="43" spans="1:28">
      <c r="A43" s="1"/>
      <c r="B43" s="1"/>
      <c r="C43" s="1"/>
      <c r="D43" s="1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10"/>
      <c r="T43" s="10"/>
      <c r="U43" s="1"/>
      <c r="V43" s="4"/>
      <c r="W43" s="4"/>
      <c r="X43" s="4"/>
      <c r="Y43" s="1"/>
      <c r="Z43" s="10"/>
      <c r="AA43" s="1"/>
      <c r="AB43" s="1"/>
    </row>
    <row r="44" spans="1:28" ht="16.5" customHeight="1">
      <c r="A44" s="1"/>
      <c r="B44" s="1"/>
      <c r="C44" s="1"/>
      <c r="D44" s="1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10"/>
      <c r="T44" s="10"/>
      <c r="U44" s="1"/>
      <c r="V44" s="4"/>
      <c r="W44" s="4"/>
      <c r="X44" s="4"/>
      <c r="Y44" s="1"/>
      <c r="Z44" s="10"/>
      <c r="AA44" s="1"/>
      <c r="AB44" s="1"/>
    </row>
    <row r="45" spans="1:28">
      <c r="A45" s="1"/>
      <c r="B45" s="1"/>
      <c r="C45" s="1"/>
      <c r="D45" s="1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10"/>
      <c r="T45" s="10"/>
      <c r="U45" s="1"/>
      <c r="V45" s="4"/>
      <c r="W45" s="4"/>
      <c r="X45" s="4"/>
      <c r="Y45" s="1"/>
      <c r="Z45" s="10"/>
      <c r="AA45" s="1"/>
      <c r="AB45" s="1"/>
    </row>
    <row r="46" spans="1:28">
      <c r="A46" s="1"/>
      <c r="B46" s="1"/>
      <c r="C46" s="1"/>
      <c r="D46" s="1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10"/>
      <c r="T46" s="10"/>
      <c r="U46" s="1"/>
      <c r="V46" s="4"/>
      <c r="W46" s="4"/>
      <c r="X46" s="4"/>
      <c r="Y46" s="1"/>
      <c r="Z46" s="10"/>
      <c r="AA46" s="1"/>
      <c r="AB46" s="1"/>
    </row>
    <row r="47" spans="1:28">
      <c r="A47" s="1"/>
      <c r="B47" s="1"/>
      <c r="C47" s="1"/>
      <c r="D47" s="1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10"/>
      <c r="T47" s="10"/>
      <c r="U47" s="1"/>
      <c r="V47" s="4"/>
      <c r="W47" s="4"/>
      <c r="X47" s="4"/>
      <c r="Y47" s="1"/>
      <c r="Z47" s="10"/>
      <c r="AA47" s="1"/>
      <c r="AB47" s="1"/>
    </row>
    <row r="48" spans="1:28">
      <c r="A48" s="1"/>
      <c r="B48" s="1"/>
      <c r="C48" s="1"/>
      <c r="D48" s="1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10"/>
      <c r="T48" s="10"/>
      <c r="U48" s="1"/>
      <c r="V48" s="4"/>
      <c r="W48" s="4"/>
      <c r="X48" s="4"/>
      <c r="Y48" s="1"/>
      <c r="Z48" s="10"/>
      <c r="AA48" s="1"/>
      <c r="AB48" s="1"/>
    </row>
    <row r="49" spans="1:28">
      <c r="A49" s="1"/>
      <c r="B49" s="1"/>
      <c r="C49" s="1"/>
      <c r="D49" s="1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10"/>
      <c r="T49" s="10"/>
      <c r="U49" s="1"/>
      <c r="V49" s="4"/>
      <c r="W49" s="4"/>
      <c r="X49" s="4"/>
      <c r="Y49" s="1"/>
      <c r="Z49" s="10"/>
      <c r="AA49" s="1"/>
      <c r="AB49" s="1"/>
    </row>
    <row r="50" spans="1:28">
      <c r="A50" s="1"/>
      <c r="B50" s="1"/>
      <c r="C50" s="1"/>
      <c r="D50" s="1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10"/>
      <c r="T50" s="10"/>
      <c r="U50" s="1"/>
      <c r="V50" s="4"/>
      <c r="W50" s="4"/>
      <c r="X50" s="4"/>
      <c r="Y50" s="1"/>
      <c r="Z50" s="10"/>
      <c r="AA50" s="1"/>
      <c r="AB50" s="1"/>
    </row>
    <row r="51" spans="1:28" ht="16.5" customHeight="1">
      <c r="A51" s="1"/>
      <c r="B51" s="1"/>
      <c r="C51" s="1"/>
      <c r="D51" s="1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10"/>
      <c r="T51" s="10"/>
      <c r="U51" s="1"/>
      <c r="V51" s="4"/>
      <c r="W51" s="4"/>
      <c r="X51" s="4"/>
      <c r="Y51" s="1"/>
      <c r="Z51" s="10"/>
      <c r="AA51" s="1"/>
      <c r="AB51" s="1"/>
    </row>
    <row r="52" spans="1:28">
      <c r="A52" s="1"/>
      <c r="B52" s="1"/>
      <c r="C52" s="1"/>
      <c r="D52" s="1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10"/>
      <c r="T52" s="10"/>
      <c r="U52" s="1"/>
      <c r="V52" s="4"/>
      <c r="W52" s="4"/>
      <c r="X52" s="4"/>
      <c r="Y52" s="1"/>
      <c r="Z52" s="10"/>
      <c r="AA52" s="1"/>
      <c r="AB52" s="1"/>
    </row>
    <row r="53" spans="1:28">
      <c r="A53" s="1"/>
      <c r="B53" s="1"/>
      <c r="C53" s="1"/>
      <c r="D53" s="1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10"/>
      <c r="T53" s="10"/>
      <c r="U53" s="1"/>
      <c r="V53" s="4"/>
      <c r="W53" s="4"/>
      <c r="X53" s="4"/>
      <c r="Y53" s="1"/>
      <c r="Z53" s="10"/>
      <c r="AA53" s="1"/>
      <c r="AB53" s="1"/>
    </row>
    <row r="54" spans="1:28">
      <c r="A54" s="1"/>
      <c r="B54" s="1"/>
      <c r="C54" s="1"/>
      <c r="D54" s="1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10"/>
      <c r="T54" s="10"/>
      <c r="U54" s="1"/>
      <c r="V54" s="4"/>
      <c r="W54" s="4"/>
      <c r="X54" s="4"/>
      <c r="Y54" s="1"/>
      <c r="Z54" s="10"/>
      <c r="AA54" s="1"/>
      <c r="AB54" s="1"/>
    </row>
    <row r="55" spans="1:28">
      <c r="A55" s="1"/>
      <c r="B55" s="1"/>
      <c r="C55" s="1"/>
      <c r="D55" s="1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10"/>
      <c r="T55" s="10"/>
      <c r="U55" s="1"/>
      <c r="V55" s="4"/>
      <c r="W55" s="4"/>
      <c r="X55" s="4"/>
      <c r="Y55" s="1"/>
      <c r="Z55" s="10"/>
      <c r="AA55" s="1"/>
      <c r="AB55" s="1"/>
    </row>
    <row r="56" spans="1:28">
      <c r="A56" s="1"/>
      <c r="B56" s="1"/>
      <c r="C56" s="1"/>
      <c r="D56" s="1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10"/>
      <c r="T56" s="10"/>
      <c r="U56" s="1"/>
      <c r="V56" s="4"/>
      <c r="W56" s="4"/>
      <c r="X56" s="4"/>
      <c r="Y56" s="1"/>
      <c r="Z56" s="10"/>
      <c r="AA56" s="1"/>
      <c r="AB56" s="1"/>
    </row>
    <row r="57" spans="1:28">
      <c r="A57" s="1"/>
      <c r="B57" s="1"/>
      <c r="C57" s="1"/>
      <c r="D57" s="1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10"/>
      <c r="T57" s="10"/>
      <c r="U57" s="1"/>
      <c r="V57" s="4"/>
      <c r="W57" s="4"/>
      <c r="X57" s="4"/>
      <c r="Y57" s="1"/>
      <c r="Z57" s="10"/>
      <c r="AA57" s="1"/>
      <c r="AB57" s="1"/>
    </row>
    <row r="58" spans="1:28">
      <c r="A58" s="1"/>
      <c r="B58" s="1"/>
      <c r="C58" s="1"/>
      <c r="D58" s="1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10"/>
      <c r="T58" s="10"/>
      <c r="U58" s="1"/>
      <c r="V58" s="4"/>
      <c r="W58" s="4"/>
      <c r="X58" s="4"/>
      <c r="Y58" s="1"/>
      <c r="Z58" s="10"/>
      <c r="AA58" s="1"/>
      <c r="AB58" s="1"/>
    </row>
    <row r="59" spans="1:28">
      <c r="A59" s="1"/>
      <c r="B59" s="1"/>
      <c r="C59" s="1"/>
      <c r="D59" s="1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10"/>
      <c r="T59" s="10"/>
      <c r="U59" s="1"/>
      <c r="V59" s="4"/>
      <c r="W59" s="4"/>
      <c r="X59" s="4"/>
      <c r="Y59" s="1"/>
      <c r="Z59" s="10"/>
      <c r="AA59" s="1"/>
      <c r="AB59" s="1"/>
    </row>
    <row r="60" spans="1:28">
      <c r="A60" s="1"/>
      <c r="B60" s="1"/>
      <c r="C60" s="1"/>
      <c r="D60" s="1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10"/>
      <c r="T60" s="10"/>
      <c r="U60" s="1"/>
      <c r="V60" s="4"/>
      <c r="W60" s="4"/>
      <c r="X60" s="4"/>
      <c r="Y60" s="1"/>
      <c r="Z60" s="10"/>
      <c r="AA60" s="1"/>
      <c r="AB60" s="1"/>
    </row>
    <row r="61" spans="1:28">
      <c r="A61" s="1"/>
      <c r="B61" s="1"/>
      <c r="C61" s="1"/>
      <c r="D61" s="1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10"/>
      <c r="T61" s="10"/>
      <c r="U61" s="1"/>
      <c r="V61" s="4"/>
      <c r="W61" s="4"/>
      <c r="X61" s="4"/>
      <c r="Y61" s="1"/>
      <c r="Z61" s="10"/>
      <c r="AA61" s="1"/>
      <c r="AB61" s="1"/>
    </row>
    <row r="62" spans="1:28">
      <c r="A62" s="1"/>
      <c r="B62" s="1"/>
      <c r="C62" s="1"/>
      <c r="D62" s="1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10"/>
      <c r="T62" s="10"/>
      <c r="U62" s="1"/>
      <c r="V62" s="4"/>
      <c r="W62" s="4"/>
      <c r="X62" s="4"/>
      <c r="Y62" s="1"/>
      <c r="Z62" s="10"/>
      <c r="AA62" s="1"/>
      <c r="AB62" s="1"/>
    </row>
    <row r="63" spans="1:28">
      <c r="A63" s="1"/>
      <c r="B63" s="1"/>
      <c r="C63" s="1"/>
      <c r="D63" s="1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10"/>
      <c r="T63" s="10"/>
      <c r="U63" s="1"/>
      <c r="V63" s="4"/>
      <c r="W63" s="4"/>
      <c r="X63" s="4"/>
      <c r="Y63" s="1"/>
      <c r="Z63" s="10"/>
      <c r="AA63" s="1"/>
      <c r="AB63" s="1"/>
    </row>
    <row r="64" spans="1:28">
      <c r="A64" s="1"/>
      <c r="B64" s="1"/>
      <c r="C64" s="1"/>
      <c r="D64" s="1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10"/>
      <c r="T64" s="10"/>
      <c r="U64" s="1"/>
      <c r="V64" s="4"/>
      <c r="W64" s="4"/>
      <c r="X64" s="4"/>
      <c r="Y64" s="1"/>
      <c r="Z64" s="10"/>
      <c r="AA64" s="1"/>
      <c r="AB64" s="1"/>
    </row>
    <row r="65" spans="1:28">
      <c r="A65" s="1"/>
      <c r="B65" s="1"/>
      <c r="C65" s="1"/>
      <c r="D65" s="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10"/>
      <c r="T65" s="10"/>
      <c r="U65" s="1"/>
      <c r="V65" s="4"/>
      <c r="W65" s="4"/>
      <c r="X65" s="4"/>
      <c r="Y65" s="1"/>
      <c r="Z65" s="10"/>
      <c r="AA65" s="1"/>
      <c r="AB65" s="1"/>
    </row>
    <row r="66" spans="1:28">
      <c r="A66" s="1"/>
      <c r="B66" s="1"/>
      <c r="C66" s="1"/>
      <c r="D66" s="1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10"/>
      <c r="T66" s="10"/>
      <c r="U66" s="1"/>
      <c r="V66" s="4"/>
      <c r="W66" s="4"/>
      <c r="X66" s="4"/>
      <c r="Y66" s="1"/>
      <c r="Z66" s="10"/>
      <c r="AA66" s="1"/>
      <c r="AB66" s="1"/>
    </row>
    <row r="67" spans="1:28">
      <c r="A67" s="1"/>
      <c r="B67" s="1"/>
      <c r="C67" s="1"/>
      <c r="D67" s="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10"/>
      <c r="T67" s="10"/>
      <c r="U67" s="1"/>
      <c r="V67" s="4"/>
      <c r="W67" s="4"/>
      <c r="X67" s="4"/>
      <c r="Y67" s="1"/>
      <c r="Z67" s="10"/>
      <c r="AA67" s="1"/>
      <c r="AB67" s="1"/>
    </row>
    <row r="68" spans="1:28">
      <c r="A68" s="1"/>
      <c r="B68" s="1"/>
      <c r="C68" s="1"/>
      <c r="D68" s="1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10"/>
      <c r="T68" s="10"/>
      <c r="U68" s="1"/>
      <c r="V68" s="4"/>
      <c r="W68" s="4"/>
      <c r="X68" s="4"/>
      <c r="Y68" s="1"/>
      <c r="Z68" s="10"/>
      <c r="AA68" s="1"/>
      <c r="AB68" s="1"/>
    </row>
    <row r="69" spans="1:28">
      <c r="A69" s="1"/>
      <c r="B69" s="1"/>
      <c r="C69" s="1"/>
      <c r="D69" s="1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10"/>
      <c r="T69" s="10"/>
      <c r="U69" s="1"/>
      <c r="V69" s="4"/>
      <c r="W69" s="4"/>
      <c r="X69" s="4"/>
      <c r="Y69" s="1"/>
      <c r="Z69" s="10"/>
      <c r="AA69" s="1"/>
      <c r="AB69" s="1"/>
    </row>
    <row r="70" spans="1:28" ht="16.5" customHeight="1">
      <c r="A70" s="1"/>
      <c r="B70" s="1"/>
      <c r="C70" s="1"/>
      <c r="D70" s="1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10"/>
      <c r="T70" s="10"/>
      <c r="U70" s="1"/>
      <c r="V70" s="4"/>
      <c r="W70" s="4"/>
      <c r="X70" s="4"/>
      <c r="Y70" s="1"/>
      <c r="Z70" s="10"/>
      <c r="AA70" s="1"/>
      <c r="AB70" s="1"/>
    </row>
    <row r="71" spans="1:28">
      <c r="A71" s="1"/>
      <c r="B71" s="1"/>
      <c r="C71" s="1"/>
      <c r="D71" s="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10"/>
      <c r="T71" s="10"/>
      <c r="U71" s="1"/>
      <c r="V71" s="4"/>
      <c r="W71" s="4"/>
      <c r="X71" s="4"/>
      <c r="Y71" s="1"/>
      <c r="Z71" s="10"/>
      <c r="AA71" s="1"/>
      <c r="AB71" s="1"/>
    </row>
    <row r="72" spans="1:28">
      <c r="A72" s="1"/>
      <c r="B72" s="1"/>
      <c r="C72" s="1"/>
      <c r="D72" s="1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10"/>
      <c r="T72" s="10"/>
      <c r="U72" s="1"/>
      <c r="V72" s="4"/>
      <c r="W72" s="4"/>
      <c r="X72" s="4"/>
      <c r="Y72" s="1"/>
      <c r="Z72" s="10"/>
      <c r="AA72" s="1"/>
      <c r="AB72" s="1"/>
    </row>
    <row r="73" spans="1:28">
      <c r="A73" s="1"/>
      <c r="B73" s="1"/>
      <c r="C73" s="1"/>
      <c r="D73" s="1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10"/>
      <c r="T73" s="10"/>
      <c r="U73" s="1"/>
      <c r="V73" s="4"/>
      <c r="W73" s="4"/>
      <c r="X73" s="4"/>
      <c r="Y73" s="1"/>
      <c r="Z73" s="10"/>
      <c r="AA73" s="1"/>
      <c r="AB73" s="1"/>
    </row>
    <row r="74" spans="1:28">
      <c r="A74" s="1"/>
      <c r="B74" s="1"/>
      <c r="C74" s="1"/>
      <c r="D74" s="1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10"/>
      <c r="T74" s="10"/>
      <c r="U74" s="1"/>
      <c r="V74" s="4"/>
      <c r="W74" s="4"/>
      <c r="X74" s="4"/>
      <c r="Y74" s="1"/>
      <c r="Z74" s="10"/>
      <c r="AA74" s="1"/>
      <c r="AB74" s="1"/>
    </row>
    <row r="75" spans="1:28">
      <c r="A75" s="1"/>
      <c r="B75" s="1"/>
      <c r="C75" s="1"/>
      <c r="D75" s="1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10"/>
      <c r="T75" s="10"/>
      <c r="U75" s="1"/>
      <c r="V75" s="4"/>
      <c r="W75" s="4"/>
      <c r="X75" s="4"/>
      <c r="Y75" s="1"/>
      <c r="Z75" s="10"/>
      <c r="AA75" s="1"/>
      <c r="AB75" s="1"/>
    </row>
    <row r="76" spans="1:28">
      <c r="A76" s="1"/>
      <c r="B76" s="1"/>
      <c r="C76" s="1"/>
      <c r="D76" s="1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10"/>
      <c r="T76" s="10"/>
      <c r="U76" s="1"/>
      <c r="V76" s="4"/>
      <c r="W76" s="4"/>
      <c r="X76" s="4"/>
      <c r="Y76" s="1"/>
      <c r="Z76" s="10"/>
      <c r="AA76" s="1"/>
      <c r="AB76" s="1"/>
    </row>
    <row r="77" spans="1:28">
      <c r="A77" s="1"/>
      <c r="B77" s="1"/>
      <c r="C77" s="1"/>
      <c r="D77" s="1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10"/>
      <c r="T77" s="10"/>
      <c r="U77" s="1"/>
      <c r="V77" s="4"/>
      <c r="W77" s="4"/>
      <c r="X77" s="4"/>
      <c r="Y77" s="1"/>
      <c r="Z77" s="10"/>
      <c r="AA77" s="1"/>
      <c r="AB77" s="1"/>
    </row>
    <row r="78" spans="1:28">
      <c r="A78" s="1"/>
      <c r="B78" s="1"/>
      <c r="C78" s="1"/>
      <c r="D78" s="1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10"/>
      <c r="T78" s="10"/>
      <c r="U78" s="1"/>
      <c r="V78" s="4"/>
      <c r="W78" s="4"/>
      <c r="X78" s="4"/>
      <c r="Y78" s="1"/>
      <c r="Z78" s="10"/>
      <c r="AA78" s="1"/>
      <c r="AB78" s="1"/>
    </row>
    <row r="79" spans="1:28">
      <c r="A79" s="1"/>
      <c r="B79" s="1"/>
      <c r="C79" s="1"/>
      <c r="D79" s="1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10"/>
      <c r="T79" s="10"/>
      <c r="U79" s="1"/>
      <c r="V79" s="4"/>
      <c r="W79" s="4"/>
      <c r="X79" s="4"/>
      <c r="Y79" s="1"/>
      <c r="Z79" s="10"/>
      <c r="AA79" s="1"/>
      <c r="AB79" s="1"/>
    </row>
    <row r="80" spans="1:28">
      <c r="A80" s="1"/>
      <c r="B80" s="1"/>
      <c r="C80" s="1"/>
      <c r="D80" s="1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10"/>
      <c r="T80" s="10"/>
      <c r="U80" s="1"/>
      <c r="V80" s="4"/>
      <c r="W80" s="4"/>
      <c r="X80" s="4"/>
      <c r="Y80" s="1"/>
      <c r="Z80" s="10"/>
      <c r="AA80" s="1"/>
      <c r="AB80" s="1"/>
    </row>
    <row r="81" spans="1:28">
      <c r="A81" s="1"/>
      <c r="B81" s="1"/>
      <c r="C81" s="1"/>
      <c r="D81" s="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10"/>
      <c r="T81" s="10"/>
      <c r="U81" s="1"/>
      <c r="V81" s="4"/>
      <c r="W81" s="4"/>
      <c r="X81" s="4"/>
      <c r="Y81" s="1"/>
      <c r="Z81" s="10"/>
      <c r="AA81" s="1"/>
      <c r="AB81" s="1"/>
    </row>
    <row r="82" spans="1:28">
      <c r="A82" s="1"/>
      <c r="B82" s="1"/>
      <c r="C82" s="1"/>
      <c r="D82" s="1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10"/>
      <c r="T82" s="10"/>
      <c r="U82" s="1"/>
      <c r="V82" s="4"/>
      <c r="W82" s="4"/>
      <c r="X82" s="4"/>
      <c r="Y82" s="1"/>
      <c r="Z82" s="10"/>
      <c r="AA82" s="1"/>
      <c r="AB82" s="1"/>
    </row>
    <row r="83" spans="1:28">
      <c r="A83" s="1"/>
      <c r="B83" s="1"/>
      <c r="C83" s="1"/>
      <c r="D83" s="1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10"/>
      <c r="T83" s="10"/>
      <c r="U83" s="1"/>
      <c r="V83" s="4"/>
      <c r="W83" s="4"/>
      <c r="X83" s="4"/>
      <c r="Y83" s="1"/>
      <c r="Z83" s="10"/>
      <c r="AA83" s="1"/>
      <c r="AB83" s="1"/>
    </row>
    <row r="84" spans="1:28">
      <c r="A84" s="1"/>
      <c r="B84" s="1"/>
      <c r="C84" s="1"/>
      <c r="D84" s="1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10"/>
      <c r="T84" s="10"/>
      <c r="U84" s="1"/>
      <c r="V84" s="4"/>
      <c r="W84" s="4"/>
      <c r="X84" s="4"/>
      <c r="Y84" s="1"/>
      <c r="Z84" s="10"/>
      <c r="AA84" s="1"/>
      <c r="AB84" s="1"/>
    </row>
    <row r="85" spans="1:28">
      <c r="A85" s="1"/>
      <c r="B85" s="1"/>
      <c r="C85" s="1"/>
      <c r="D85" s="1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10"/>
      <c r="T85" s="10"/>
      <c r="U85" s="1"/>
      <c r="V85" s="4"/>
      <c r="W85" s="4"/>
      <c r="X85" s="4"/>
      <c r="Y85" s="1"/>
      <c r="Z85" s="10"/>
      <c r="AA85" s="1"/>
      <c r="AB85" s="1"/>
    </row>
    <row r="86" spans="1:28">
      <c r="A86" s="1"/>
      <c r="B86" s="1"/>
      <c r="C86" s="1"/>
      <c r="D86" s="1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10"/>
      <c r="T86" s="10"/>
      <c r="U86" s="1"/>
      <c r="V86" s="4"/>
      <c r="W86" s="4"/>
      <c r="X86" s="4"/>
      <c r="Y86" s="1"/>
      <c r="Z86" s="10"/>
      <c r="AA86" s="1"/>
      <c r="AB86" s="1"/>
    </row>
    <row r="87" spans="1:28">
      <c r="A87" s="1"/>
      <c r="B87" s="1"/>
      <c r="C87" s="1"/>
      <c r="D87" s="1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10"/>
      <c r="T87" s="10"/>
      <c r="U87" s="1"/>
      <c r="V87" s="4"/>
      <c r="W87" s="4"/>
      <c r="X87" s="4"/>
      <c r="Y87" s="1"/>
      <c r="Z87" s="10"/>
      <c r="AA87" s="1"/>
      <c r="AB87" s="1"/>
    </row>
    <row r="88" spans="1:28">
      <c r="A88" s="1"/>
      <c r="B88" s="1"/>
      <c r="C88" s="1"/>
      <c r="D88" s="1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10"/>
      <c r="T88" s="10"/>
      <c r="U88" s="1"/>
      <c r="V88" s="4"/>
      <c r="W88" s="4"/>
      <c r="X88" s="4"/>
      <c r="Y88" s="1"/>
      <c r="Z88" s="10"/>
      <c r="AA88" s="1"/>
      <c r="AB88" s="1"/>
    </row>
    <row r="89" spans="1:28">
      <c r="A89" s="1"/>
      <c r="B89" s="1"/>
      <c r="C89" s="1"/>
      <c r="D89" s="1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10"/>
      <c r="T89" s="10"/>
      <c r="U89" s="1"/>
      <c r="V89" s="4"/>
      <c r="W89" s="4"/>
      <c r="X89" s="4"/>
      <c r="Y89" s="1"/>
      <c r="Z89" s="10"/>
      <c r="AA89" s="1"/>
      <c r="AB89" s="1"/>
    </row>
    <row r="90" spans="1:28">
      <c r="A90" s="1"/>
      <c r="B90" s="1"/>
      <c r="C90" s="1"/>
      <c r="D90" s="1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10"/>
      <c r="T90" s="10"/>
      <c r="U90" s="1"/>
      <c r="V90" s="4"/>
      <c r="W90" s="4"/>
      <c r="X90" s="4"/>
      <c r="Y90" s="1"/>
      <c r="Z90" s="10"/>
      <c r="AA90" s="1"/>
      <c r="AB90" s="1"/>
    </row>
    <row r="91" spans="1:28">
      <c r="A91" s="1"/>
      <c r="B91" s="1"/>
      <c r="C91" s="1"/>
      <c r="D91" s="1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10"/>
      <c r="T91" s="10"/>
      <c r="U91" s="1"/>
      <c r="V91" s="4"/>
      <c r="W91" s="4"/>
      <c r="X91" s="4"/>
      <c r="Y91" s="1"/>
      <c r="Z91" s="10"/>
      <c r="AA91" s="1"/>
      <c r="AB91" s="1"/>
    </row>
    <row r="92" spans="1:28">
      <c r="A92" s="1"/>
      <c r="B92" s="1"/>
      <c r="C92" s="1"/>
      <c r="D92" s="1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10"/>
      <c r="T92" s="10"/>
      <c r="U92" s="1"/>
      <c r="V92" s="4"/>
      <c r="W92" s="4"/>
      <c r="X92" s="4"/>
      <c r="Y92" s="1"/>
      <c r="Z92" s="10"/>
      <c r="AA92" s="1"/>
      <c r="AB92" s="1"/>
    </row>
    <row r="93" spans="1:28" ht="16.5" customHeight="1">
      <c r="A93" s="1"/>
      <c r="B93" s="1"/>
      <c r="C93" s="1"/>
      <c r="D93" s="1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10"/>
      <c r="T93" s="10"/>
      <c r="U93" s="1"/>
      <c r="V93" s="4"/>
      <c r="W93" s="4"/>
      <c r="X93" s="4"/>
      <c r="Y93" s="1"/>
      <c r="Z93" s="10"/>
      <c r="AA93" s="1"/>
      <c r="AB93" s="1"/>
    </row>
    <row r="94" spans="1:28">
      <c r="A94" s="1"/>
      <c r="B94" s="1"/>
      <c r="C94" s="1"/>
      <c r="D94" s="1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10"/>
      <c r="T94" s="10"/>
      <c r="U94" s="1"/>
      <c r="V94" s="4"/>
      <c r="W94" s="4"/>
      <c r="X94" s="4"/>
      <c r="Y94" s="1"/>
      <c r="Z94" s="10"/>
      <c r="AA94" s="1"/>
      <c r="AB94" s="1"/>
    </row>
    <row r="95" spans="1:28" ht="16.5" customHeight="1">
      <c r="A95" s="1"/>
      <c r="B95" s="1"/>
      <c r="C95" s="1"/>
      <c r="D95" s="1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10"/>
      <c r="T95" s="10"/>
      <c r="U95" s="1"/>
      <c r="V95" s="4"/>
      <c r="W95" s="4"/>
      <c r="X95" s="4"/>
      <c r="Y95" s="1"/>
      <c r="Z95" s="10"/>
      <c r="AA95" s="1"/>
      <c r="AB95" s="1"/>
    </row>
    <row r="96" spans="1:28" ht="16.5" customHeight="1">
      <c r="A96" s="1"/>
      <c r="B96" s="1"/>
      <c r="C96" s="1"/>
      <c r="D96" s="1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10"/>
      <c r="T96" s="10"/>
      <c r="U96" s="1"/>
      <c r="V96" s="4"/>
      <c r="W96" s="4"/>
      <c r="X96" s="4"/>
      <c r="Y96" s="1"/>
      <c r="Z96" s="10"/>
      <c r="AA96" s="1"/>
      <c r="AB96" s="1"/>
    </row>
    <row r="97" spans="1:28" ht="16.5" customHeight="1">
      <c r="A97" s="1"/>
      <c r="B97" s="1"/>
      <c r="C97" s="1"/>
      <c r="D97" s="1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10"/>
      <c r="T97" s="10"/>
      <c r="U97" s="1"/>
      <c r="V97" s="4"/>
      <c r="W97" s="4"/>
      <c r="X97" s="4"/>
      <c r="Y97" s="1"/>
      <c r="Z97" s="10"/>
      <c r="AA97" s="1"/>
      <c r="AB97" s="1"/>
    </row>
    <row r="98" spans="1:28">
      <c r="A98" s="1"/>
      <c r="B98" s="1"/>
      <c r="C98" s="1"/>
      <c r="D98" s="1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10"/>
      <c r="T98" s="10"/>
      <c r="U98" s="1"/>
      <c r="V98" s="4"/>
      <c r="W98" s="4"/>
      <c r="X98" s="4"/>
      <c r="Y98" s="1"/>
      <c r="Z98" s="10"/>
      <c r="AA98" s="1"/>
      <c r="AB98" s="1"/>
    </row>
    <row r="99" spans="1:28">
      <c r="A99" s="1"/>
      <c r="B99" s="1"/>
      <c r="C99" s="1"/>
      <c r="D99" s="1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10"/>
      <c r="T99" s="10"/>
      <c r="U99" s="1"/>
      <c r="V99" s="4"/>
      <c r="W99" s="4"/>
      <c r="X99" s="4"/>
      <c r="Y99" s="1"/>
      <c r="Z99" s="10"/>
      <c r="AA99" s="1"/>
      <c r="AB99" s="1"/>
    </row>
  </sheetData>
  <autoFilter ref="A7:AB22" xr:uid="{00000000-0009-0000-0000-000000000000}"/>
  <mergeCells count="26">
    <mergeCell ref="A2:AB2"/>
    <mergeCell ref="A6:A7"/>
    <mergeCell ref="B6:B7"/>
    <mergeCell ref="C6:C7"/>
    <mergeCell ref="D6:D7"/>
    <mergeCell ref="U6:U7"/>
    <mergeCell ref="AA6:AA7"/>
    <mergeCell ref="AB6:AB7"/>
    <mergeCell ref="V6:X6"/>
    <mergeCell ref="Y6:Y7"/>
    <mergeCell ref="Z6:Z7"/>
    <mergeCell ref="A4:AG4"/>
    <mergeCell ref="E6:G6"/>
    <mergeCell ref="H6:L6"/>
    <mergeCell ref="M6:R6"/>
    <mergeCell ref="S6:T6"/>
    <mergeCell ref="A22:D22"/>
    <mergeCell ref="A8:A21"/>
    <mergeCell ref="B8:B12"/>
    <mergeCell ref="C8:D8"/>
    <mergeCell ref="B13:B17"/>
    <mergeCell ref="C13:D13"/>
    <mergeCell ref="B18:B19"/>
    <mergeCell ref="C18:D18"/>
    <mergeCell ref="B20:B21"/>
    <mergeCell ref="C20:D20"/>
  </mergeCells>
  <phoneticPr fontId="1" type="noConversion"/>
  <pageMargins left="0.36" right="0.32" top="0.75" bottom="0.75" header="0.3" footer="0.3"/>
  <pageSetup paperSize="8"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20FB-1690-4369-82F8-AB383F194B42}">
  <sheetPr>
    <tabColor rgb="FF0000FF"/>
    <pageSetUpPr fitToPage="1"/>
  </sheetPr>
  <dimension ref="A1:T100"/>
  <sheetViews>
    <sheetView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I21" sqref="I21"/>
    </sheetView>
  </sheetViews>
  <sheetFormatPr defaultRowHeight="16.5"/>
  <cols>
    <col min="1" max="1" width="5.5" style="3" bestFit="1" customWidth="1"/>
    <col min="2" max="2" width="12.625" style="3" bestFit="1" customWidth="1"/>
    <col min="3" max="3" width="9.25" style="3" bestFit="1" customWidth="1"/>
    <col min="4" max="4" width="20.375" style="3" customWidth="1"/>
    <col min="5" max="13" width="10.625" style="5" customWidth="1"/>
    <col min="14" max="16" width="16.375" style="5" customWidth="1"/>
    <col min="17" max="17" width="16.5" style="3" customWidth="1"/>
    <col min="18" max="18" width="8.125" style="3" customWidth="1"/>
    <col min="19" max="19" width="30.625" style="1" customWidth="1"/>
    <col min="20" max="16384" width="9" style="1"/>
  </cols>
  <sheetData>
    <row r="1" spans="1:20" ht="11.25" customHeight="1"/>
    <row r="2" spans="1:20" ht="28.5">
      <c r="A2" s="286" t="s">
        <v>90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</row>
    <row r="3" spans="1:20" ht="11.25" customHeight="1" thickBo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37"/>
      <c r="Q3" s="17"/>
      <c r="R3" s="17"/>
    </row>
    <row r="4" spans="1:20" ht="123.75" customHeight="1" thickBot="1">
      <c r="A4" s="299" t="s">
        <v>294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</row>
    <row r="5" spans="1:20" ht="12" customHeight="1" thickBot="1"/>
    <row r="6" spans="1:20" s="4" customFormat="1" ht="23.25" customHeight="1" thickBot="1">
      <c r="A6" s="287" t="s">
        <v>14</v>
      </c>
      <c r="B6" s="289" t="s">
        <v>0</v>
      </c>
      <c r="C6" s="289" t="s">
        <v>1</v>
      </c>
      <c r="D6" s="330" t="s">
        <v>2</v>
      </c>
      <c r="E6" s="366" t="s">
        <v>109</v>
      </c>
      <c r="F6" s="367"/>
      <c r="G6" s="367"/>
      <c r="H6" s="367"/>
      <c r="I6" s="367"/>
      <c r="J6" s="367"/>
      <c r="K6" s="367"/>
      <c r="L6" s="367"/>
      <c r="M6" s="368"/>
      <c r="N6" s="364" t="s">
        <v>12</v>
      </c>
      <c r="O6" s="348"/>
      <c r="P6" s="317" t="s">
        <v>13</v>
      </c>
      <c r="Q6" s="337" t="s">
        <v>108</v>
      </c>
      <c r="R6" s="338"/>
      <c r="S6" s="341" t="s">
        <v>8</v>
      </c>
      <c r="T6" s="344" t="s">
        <v>9</v>
      </c>
    </row>
    <row r="7" spans="1:20" s="4" customFormat="1" ht="24.75" customHeight="1" thickBot="1">
      <c r="A7" s="371"/>
      <c r="B7" s="372"/>
      <c r="C7" s="372"/>
      <c r="D7" s="373"/>
      <c r="E7" s="320" t="s">
        <v>81</v>
      </c>
      <c r="F7" s="321"/>
      <c r="G7" s="322"/>
      <c r="H7" s="323" t="s">
        <v>82</v>
      </c>
      <c r="I7" s="321"/>
      <c r="J7" s="324"/>
      <c r="K7" s="361" t="s">
        <v>83</v>
      </c>
      <c r="L7" s="362"/>
      <c r="M7" s="363"/>
      <c r="N7" s="308" t="s">
        <v>103</v>
      </c>
      <c r="O7" s="349" t="s">
        <v>102</v>
      </c>
      <c r="P7" s="318"/>
      <c r="Q7" s="339"/>
      <c r="R7" s="340"/>
      <c r="S7" s="342"/>
      <c r="T7" s="345"/>
    </row>
    <row r="8" spans="1:20" s="4" customFormat="1" ht="42.75" customHeight="1" thickTop="1" thickBot="1">
      <c r="A8" s="288"/>
      <c r="B8" s="290"/>
      <c r="C8" s="290"/>
      <c r="D8" s="332"/>
      <c r="E8" s="18" t="s">
        <v>96</v>
      </c>
      <c r="F8" s="29" t="s">
        <v>106</v>
      </c>
      <c r="G8" s="42" t="s">
        <v>97</v>
      </c>
      <c r="H8" s="18" t="s">
        <v>92</v>
      </c>
      <c r="I8" s="29" t="s">
        <v>106</v>
      </c>
      <c r="J8" s="50" t="s">
        <v>97</v>
      </c>
      <c r="K8" s="18" t="s">
        <v>94</v>
      </c>
      <c r="L8" s="29" t="s">
        <v>106</v>
      </c>
      <c r="M8" s="50" t="s">
        <v>97</v>
      </c>
      <c r="N8" s="369"/>
      <c r="O8" s="319"/>
      <c r="P8" s="374"/>
      <c r="Q8" s="183" t="s">
        <v>6</v>
      </c>
      <c r="R8" s="183" t="s">
        <v>85</v>
      </c>
      <c r="S8" s="370"/>
      <c r="T8" s="365"/>
    </row>
    <row r="9" spans="1:20">
      <c r="A9" s="280" t="s">
        <v>86</v>
      </c>
      <c r="B9" s="278" t="s">
        <v>70</v>
      </c>
      <c r="C9" s="282" t="s">
        <v>69</v>
      </c>
      <c r="D9" s="351"/>
      <c r="E9" s="20">
        <f>SUM(E10:E13)</f>
        <v>135</v>
      </c>
      <c r="F9" s="27">
        <f t="shared" ref="F9:M9" si="0">SUM(F10:F13)</f>
        <v>6</v>
      </c>
      <c r="G9" s="61">
        <f t="shared" si="0"/>
        <v>3</v>
      </c>
      <c r="H9" s="20">
        <f t="shared" si="0"/>
        <v>142</v>
      </c>
      <c r="I9" s="27">
        <f t="shared" si="0"/>
        <v>6</v>
      </c>
      <c r="J9" s="61">
        <f t="shared" si="0"/>
        <v>4</v>
      </c>
      <c r="K9" s="20">
        <f t="shared" si="0"/>
        <v>122</v>
      </c>
      <c r="L9" s="27">
        <f t="shared" si="0"/>
        <v>5</v>
      </c>
      <c r="M9" s="61">
        <f t="shared" si="0"/>
        <v>2</v>
      </c>
      <c r="N9" s="78"/>
      <c r="O9" s="71"/>
      <c r="P9" s="71"/>
      <c r="Q9" s="69"/>
      <c r="R9" s="70"/>
      <c r="S9" s="69"/>
      <c r="T9" s="224"/>
    </row>
    <row r="10" spans="1:20" ht="30" customHeight="1">
      <c r="A10" s="281"/>
      <c r="B10" s="279"/>
      <c r="C10" s="2" t="s">
        <v>26</v>
      </c>
      <c r="D10" s="65" t="s">
        <v>72</v>
      </c>
      <c r="E10" s="64">
        <v>60</v>
      </c>
      <c r="F10" s="30">
        <f>INT(E10*0.05)</f>
        <v>3</v>
      </c>
      <c r="G10" s="43">
        <v>0</v>
      </c>
      <c r="H10" s="23">
        <v>60</v>
      </c>
      <c r="I10" s="30">
        <f>INT(H10*0.05)</f>
        <v>3</v>
      </c>
      <c r="J10" s="43">
        <v>1</v>
      </c>
      <c r="K10" s="23">
        <v>60</v>
      </c>
      <c r="L10" s="30">
        <f>INT(K10*0.05)</f>
        <v>3</v>
      </c>
      <c r="M10" s="43">
        <v>0</v>
      </c>
      <c r="N10" s="184" t="s">
        <v>150</v>
      </c>
      <c r="O10" s="185">
        <v>0.58333333333333337</v>
      </c>
      <c r="P10" s="165" t="s">
        <v>260</v>
      </c>
      <c r="Q10" s="186" t="s">
        <v>116</v>
      </c>
      <c r="R10" s="186" t="s">
        <v>117</v>
      </c>
      <c r="S10" s="186" t="s">
        <v>118</v>
      </c>
      <c r="T10" s="225"/>
    </row>
    <row r="11" spans="1:20" ht="30" customHeight="1">
      <c r="A11" s="281"/>
      <c r="B11" s="279"/>
      <c r="C11" s="2" t="s">
        <v>26</v>
      </c>
      <c r="D11" s="65" t="s">
        <v>15</v>
      </c>
      <c r="E11" s="64">
        <v>28</v>
      </c>
      <c r="F11" s="30">
        <f t="shared" ref="F11:F22" si="1">INT(E11*0.05)</f>
        <v>1</v>
      </c>
      <c r="G11" s="43">
        <v>1</v>
      </c>
      <c r="H11" s="23">
        <v>30</v>
      </c>
      <c r="I11" s="30">
        <f t="shared" ref="I11:I22" si="2">INT(H11*0.05)</f>
        <v>1</v>
      </c>
      <c r="J11" s="43">
        <v>1</v>
      </c>
      <c r="K11" s="23">
        <v>32</v>
      </c>
      <c r="L11" s="30">
        <f t="shared" ref="L11:L22" si="3">INT(K11*0.05)</f>
        <v>1</v>
      </c>
      <c r="M11" s="43">
        <v>1</v>
      </c>
      <c r="N11" s="184" t="s">
        <v>150</v>
      </c>
      <c r="O11" s="187">
        <v>0.58333333333333337</v>
      </c>
      <c r="P11" s="24" t="s">
        <v>238</v>
      </c>
      <c r="Q11" s="131" t="s">
        <v>116</v>
      </c>
      <c r="R11" s="188" t="s">
        <v>241</v>
      </c>
      <c r="S11" s="186" t="s">
        <v>118</v>
      </c>
      <c r="T11" s="225"/>
    </row>
    <row r="12" spans="1:20" ht="30" customHeight="1">
      <c r="A12" s="281"/>
      <c r="B12" s="279"/>
      <c r="C12" s="2" t="s">
        <v>26</v>
      </c>
      <c r="D12" s="65" t="s">
        <v>73</v>
      </c>
      <c r="E12" s="64">
        <v>26</v>
      </c>
      <c r="F12" s="30">
        <f t="shared" si="1"/>
        <v>1</v>
      </c>
      <c r="G12" s="43">
        <v>1</v>
      </c>
      <c r="H12" s="23">
        <v>28</v>
      </c>
      <c r="I12" s="30">
        <f t="shared" si="2"/>
        <v>1</v>
      </c>
      <c r="J12" s="43">
        <v>1</v>
      </c>
      <c r="K12" s="23">
        <v>30</v>
      </c>
      <c r="L12" s="30">
        <f t="shared" si="3"/>
        <v>1</v>
      </c>
      <c r="M12" s="43">
        <v>1</v>
      </c>
      <c r="N12" s="189" t="s">
        <v>150</v>
      </c>
      <c r="O12" s="190">
        <v>0.58333333333333337</v>
      </c>
      <c r="P12" s="171" t="s">
        <v>211</v>
      </c>
      <c r="Q12" s="191" t="s">
        <v>174</v>
      </c>
      <c r="R12" s="191" t="s">
        <v>212</v>
      </c>
      <c r="S12" s="191" t="s">
        <v>118</v>
      </c>
      <c r="T12" s="225"/>
    </row>
    <row r="13" spans="1:20" ht="30" customHeight="1">
      <c r="A13" s="281"/>
      <c r="B13" s="279"/>
      <c r="C13" s="2" t="s">
        <v>26</v>
      </c>
      <c r="D13" s="66" t="s">
        <v>74</v>
      </c>
      <c r="E13" s="64">
        <v>21</v>
      </c>
      <c r="F13" s="30">
        <f t="shared" si="1"/>
        <v>1</v>
      </c>
      <c r="G13" s="62">
        <v>1</v>
      </c>
      <c r="H13" s="23">
        <v>24</v>
      </c>
      <c r="I13" s="30">
        <f t="shared" si="2"/>
        <v>1</v>
      </c>
      <c r="J13" s="62">
        <v>1</v>
      </c>
      <c r="K13" s="23">
        <v>0</v>
      </c>
      <c r="L13" s="30">
        <f t="shared" si="3"/>
        <v>0</v>
      </c>
      <c r="M13" s="62">
        <v>0</v>
      </c>
      <c r="N13" s="184" t="s">
        <v>150</v>
      </c>
      <c r="O13" s="192">
        <v>0.58333333333333337</v>
      </c>
      <c r="P13" s="193" t="s">
        <v>220</v>
      </c>
      <c r="Q13" s="186" t="s">
        <v>116</v>
      </c>
      <c r="R13" s="186" t="s">
        <v>117</v>
      </c>
      <c r="S13" s="186" t="s">
        <v>118</v>
      </c>
      <c r="T13" s="225"/>
    </row>
    <row r="14" spans="1:20">
      <c r="A14" s="281"/>
      <c r="B14" s="279" t="s">
        <v>71</v>
      </c>
      <c r="C14" s="284" t="s">
        <v>69</v>
      </c>
      <c r="D14" s="352"/>
      <c r="E14" s="20">
        <f>SUM(E15:E18)</f>
        <v>109</v>
      </c>
      <c r="F14" s="27">
        <f t="shared" ref="F14:M14" si="4">SUM(F15:F18)</f>
        <v>4</v>
      </c>
      <c r="G14" s="61">
        <f t="shared" si="4"/>
        <v>4</v>
      </c>
      <c r="H14" s="20">
        <f t="shared" si="4"/>
        <v>119</v>
      </c>
      <c r="I14" s="27">
        <f t="shared" si="4"/>
        <v>4</v>
      </c>
      <c r="J14" s="61">
        <f t="shared" si="4"/>
        <v>4</v>
      </c>
      <c r="K14" s="20">
        <f t="shared" si="4"/>
        <v>126</v>
      </c>
      <c r="L14" s="27">
        <f t="shared" si="4"/>
        <v>4</v>
      </c>
      <c r="M14" s="61">
        <f t="shared" si="4"/>
        <v>4</v>
      </c>
      <c r="N14" s="145"/>
      <c r="O14" s="146"/>
      <c r="P14" s="135"/>
      <c r="Q14" s="147"/>
      <c r="R14" s="151"/>
      <c r="S14" s="147"/>
      <c r="T14" s="226"/>
    </row>
    <row r="15" spans="1:20" ht="30" customHeight="1">
      <c r="A15" s="281"/>
      <c r="B15" s="279"/>
      <c r="C15" s="2" t="s">
        <v>16</v>
      </c>
      <c r="D15" s="65" t="s">
        <v>75</v>
      </c>
      <c r="E15" s="64">
        <v>29</v>
      </c>
      <c r="F15" s="30">
        <f t="shared" si="1"/>
        <v>1</v>
      </c>
      <c r="G15" s="43">
        <v>1</v>
      </c>
      <c r="H15" s="23">
        <v>32</v>
      </c>
      <c r="I15" s="30">
        <f t="shared" si="2"/>
        <v>1</v>
      </c>
      <c r="J15" s="43">
        <v>1</v>
      </c>
      <c r="K15" s="23">
        <v>34</v>
      </c>
      <c r="L15" s="30">
        <f t="shared" si="3"/>
        <v>1</v>
      </c>
      <c r="M15" s="43">
        <v>1</v>
      </c>
      <c r="N15" s="184" t="s">
        <v>150</v>
      </c>
      <c r="O15" s="187">
        <v>0.58333333333333337</v>
      </c>
      <c r="P15" s="24" t="s">
        <v>265</v>
      </c>
      <c r="Q15" s="131" t="s">
        <v>174</v>
      </c>
      <c r="R15" s="131" t="s">
        <v>125</v>
      </c>
      <c r="S15" s="194" t="s">
        <v>267</v>
      </c>
      <c r="T15" s="225"/>
    </row>
    <row r="16" spans="1:20" ht="30" customHeight="1">
      <c r="A16" s="281"/>
      <c r="B16" s="279"/>
      <c r="C16" s="2" t="s">
        <v>16</v>
      </c>
      <c r="D16" s="65" t="s">
        <v>17</v>
      </c>
      <c r="E16" s="64">
        <v>28</v>
      </c>
      <c r="F16" s="30">
        <f t="shared" si="1"/>
        <v>1</v>
      </c>
      <c r="G16" s="43">
        <v>1</v>
      </c>
      <c r="H16" s="23">
        <v>30</v>
      </c>
      <c r="I16" s="30">
        <f t="shared" si="2"/>
        <v>1</v>
      </c>
      <c r="J16" s="43">
        <v>1</v>
      </c>
      <c r="K16" s="23">
        <v>32</v>
      </c>
      <c r="L16" s="30">
        <f t="shared" si="3"/>
        <v>1</v>
      </c>
      <c r="M16" s="43">
        <v>1</v>
      </c>
      <c r="N16" s="184" t="s">
        <v>150</v>
      </c>
      <c r="O16" s="195">
        <v>0.58333333333333337</v>
      </c>
      <c r="P16" s="193" t="s">
        <v>160</v>
      </c>
      <c r="Q16" s="186" t="s">
        <v>116</v>
      </c>
      <c r="R16" s="188" t="s">
        <v>161</v>
      </c>
      <c r="S16" s="186" t="s">
        <v>162</v>
      </c>
      <c r="T16" s="225"/>
    </row>
    <row r="17" spans="1:20" ht="30" customHeight="1">
      <c r="A17" s="281"/>
      <c r="B17" s="279"/>
      <c r="C17" s="2" t="s">
        <v>16</v>
      </c>
      <c r="D17" s="65" t="s">
        <v>76</v>
      </c>
      <c r="E17" s="64">
        <v>24</v>
      </c>
      <c r="F17" s="30">
        <f t="shared" si="1"/>
        <v>1</v>
      </c>
      <c r="G17" s="43">
        <v>1</v>
      </c>
      <c r="H17" s="23">
        <v>27</v>
      </c>
      <c r="I17" s="30">
        <f t="shared" si="2"/>
        <v>1</v>
      </c>
      <c r="J17" s="43">
        <v>1</v>
      </c>
      <c r="K17" s="23">
        <v>28</v>
      </c>
      <c r="L17" s="30">
        <f t="shared" si="3"/>
        <v>1</v>
      </c>
      <c r="M17" s="43">
        <v>1</v>
      </c>
      <c r="N17" s="184" t="s">
        <v>150</v>
      </c>
      <c r="O17" s="195">
        <v>0.58333333333333337</v>
      </c>
      <c r="P17" s="166" t="s">
        <v>152</v>
      </c>
      <c r="Q17" s="188" t="s">
        <v>127</v>
      </c>
      <c r="R17" s="196">
        <v>1</v>
      </c>
      <c r="S17" s="194" t="s">
        <v>155</v>
      </c>
      <c r="T17" s="225"/>
    </row>
    <row r="18" spans="1:20" ht="30" customHeight="1">
      <c r="A18" s="281"/>
      <c r="B18" s="279"/>
      <c r="C18" s="2" t="s">
        <v>16</v>
      </c>
      <c r="D18" s="65" t="s">
        <v>77</v>
      </c>
      <c r="E18" s="64">
        <v>28</v>
      </c>
      <c r="F18" s="30">
        <f t="shared" si="1"/>
        <v>1</v>
      </c>
      <c r="G18" s="43">
        <v>1</v>
      </c>
      <c r="H18" s="23">
        <v>30</v>
      </c>
      <c r="I18" s="30">
        <f t="shared" si="2"/>
        <v>1</v>
      </c>
      <c r="J18" s="43">
        <v>1</v>
      </c>
      <c r="K18" s="23">
        <v>32</v>
      </c>
      <c r="L18" s="30">
        <f t="shared" si="3"/>
        <v>1</v>
      </c>
      <c r="M18" s="43">
        <v>1</v>
      </c>
      <c r="N18" s="184" t="s">
        <v>130</v>
      </c>
      <c r="O18" s="185">
        <v>0.58333333333333337</v>
      </c>
      <c r="P18" s="165" t="s">
        <v>110</v>
      </c>
      <c r="Q18" s="186" t="s">
        <v>116</v>
      </c>
      <c r="R18" s="186" t="s">
        <v>117</v>
      </c>
      <c r="S18" s="186" t="s">
        <v>118</v>
      </c>
      <c r="T18" s="225"/>
    </row>
    <row r="19" spans="1:20">
      <c r="A19" s="281"/>
      <c r="B19" s="279" t="s">
        <v>78</v>
      </c>
      <c r="C19" s="284" t="s">
        <v>69</v>
      </c>
      <c r="D19" s="352"/>
      <c r="E19" s="60">
        <v>63</v>
      </c>
      <c r="F19" s="27">
        <v>3</v>
      </c>
      <c r="G19" s="61">
        <v>3</v>
      </c>
      <c r="H19" s="60">
        <v>69</v>
      </c>
      <c r="I19" s="27">
        <v>3</v>
      </c>
      <c r="J19" s="61">
        <v>3</v>
      </c>
      <c r="K19" s="60">
        <v>73</v>
      </c>
      <c r="L19" s="27">
        <v>3</v>
      </c>
      <c r="M19" s="61">
        <v>3</v>
      </c>
      <c r="N19" s="148"/>
      <c r="O19" s="149"/>
      <c r="P19" s="139"/>
      <c r="Q19" s="150"/>
      <c r="R19" s="152"/>
      <c r="S19" s="150"/>
      <c r="T19" s="226"/>
    </row>
    <row r="20" spans="1:20" ht="30" customHeight="1">
      <c r="A20" s="281"/>
      <c r="B20" s="279"/>
      <c r="C20" s="2" t="s">
        <v>16</v>
      </c>
      <c r="D20" s="67" t="s">
        <v>79</v>
      </c>
      <c r="E20" s="64">
        <v>63</v>
      </c>
      <c r="F20" s="30">
        <f t="shared" si="1"/>
        <v>3</v>
      </c>
      <c r="G20" s="44">
        <v>3</v>
      </c>
      <c r="H20" s="23">
        <v>69</v>
      </c>
      <c r="I20" s="30">
        <f t="shared" si="2"/>
        <v>3</v>
      </c>
      <c r="J20" s="44">
        <v>3</v>
      </c>
      <c r="K20" s="23">
        <v>73</v>
      </c>
      <c r="L20" s="30">
        <f t="shared" si="3"/>
        <v>3</v>
      </c>
      <c r="M20" s="44">
        <v>3</v>
      </c>
      <c r="N20" s="200" t="s">
        <v>150</v>
      </c>
      <c r="O20" s="197">
        <v>0.58333333333333337</v>
      </c>
      <c r="P20" s="198" t="s">
        <v>264</v>
      </c>
      <c r="Q20" s="131" t="s">
        <v>116</v>
      </c>
      <c r="R20" s="131" t="s">
        <v>117</v>
      </c>
      <c r="S20" s="131" t="s">
        <v>118</v>
      </c>
      <c r="T20" s="225"/>
    </row>
    <row r="21" spans="1:20" ht="16.5" customHeight="1">
      <c r="A21" s="281"/>
      <c r="B21" s="279" t="s">
        <v>163</v>
      </c>
      <c r="C21" s="284" t="s">
        <v>69</v>
      </c>
      <c r="D21" s="352"/>
      <c r="E21" s="60">
        <v>77</v>
      </c>
      <c r="F21" s="27">
        <v>3</v>
      </c>
      <c r="G21" s="61">
        <v>1</v>
      </c>
      <c r="H21" s="60">
        <v>84</v>
      </c>
      <c r="I21" s="27">
        <v>4</v>
      </c>
      <c r="J21" s="61">
        <v>2</v>
      </c>
      <c r="K21" s="60">
        <v>89</v>
      </c>
      <c r="L21" s="27">
        <v>4</v>
      </c>
      <c r="M21" s="61">
        <v>2</v>
      </c>
      <c r="N21" s="148"/>
      <c r="O21" s="149"/>
      <c r="P21" s="139"/>
      <c r="Q21" s="150"/>
      <c r="R21" s="152"/>
      <c r="S21" s="150"/>
      <c r="T21" s="226"/>
    </row>
    <row r="22" spans="1:20" ht="30" customHeight="1">
      <c r="A22" s="281"/>
      <c r="B22" s="279"/>
      <c r="C22" s="2" t="s">
        <v>16</v>
      </c>
      <c r="D22" s="68" t="s">
        <v>80</v>
      </c>
      <c r="E22" s="64">
        <v>77</v>
      </c>
      <c r="F22" s="30">
        <f t="shared" si="1"/>
        <v>3</v>
      </c>
      <c r="G22" s="44">
        <v>1</v>
      </c>
      <c r="H22" s="23">
        <v>84</v>
      </c>
      <c r="I22" s="30">
        <f t="shared" si="2"/>
        <v>4</v>
      </c>
      <c r="J22" s="44">
        <v>2</v>
      </c>
      <c r="K22" s="23">
        <v>89</v>
      </c>
      <c r="L22" s="30">
        <f t="shared" si="3"/>
        <v>4</v>
      </c>
      <c r="M22" s="44">
        <v>2</v>
      </c>
      <c r="N22" s="200" t="s">
        <v>150</v>
      </c>
      <c r="O22" s="195">
        <v>0.58333333333333337</v>
      </c>
      <c r="P22" s="193" t="s">
        <v>213</v>
      </c>
      <c r="Q22" s="199" t="s">
        <v>194</v>
      </c>
      <c r="R22" s="196">
        <v>1</v>
      </c>
      <c r="S22" s="194" t="s">
        <v>214</v>
      </c>
      <c r="T22" s="225"/>
    </row>
    <row r="23" spans="1:20" ht="27" customHeight="1" thickBot="1">
      <c r="A23" s="274" t="s">
        <v>84</v>
      </c>
      <c r="B23" s="275"/>
      <c r="C23" s="275"/>
      <c r="D23" s="350"/>
      <c r="E23" s="16">
        <f>SUM(E9,E14,E19,E21)</f>
        <v>384</v>
      </c>
      <c r="F23" s="82">
        <f>SUM(F9,F14,F19,F21)</f>
        <v>16</v>
      </c>
      <c r="G23" s="59">
        <f t="shared" ref="G23:M23" si="5">SUM(G9,G14,G19,G21)</f>
        <v>11</v>
      </c>
      <c r="H23" s="16">
        <f t="shared" si="5"/>
        <v>414</v>
      </c>
      <c r="I23" s="82">
        <f t="shared" si="5"/>
        <v>17</v>
      </c>
      <c r="J23" s="59">
        <f t="shared" si="5"/>
        <v>13</v>
      </c>
      <c r="K23" s="16">
        <f t="shared" si="5"/>
        <v>410</v>
      </c>
      <c r="L23" s="82">
        <f t="shared" si="5"/>
        <v>16</v>
      </c>
      <c r="M23" s="59">
        <f t="shared" si="5"/>
        <v>11</v>
      </c>
      <c r="N23" s="227"/>
      <c r="O23" s="228"/>
      <c r="P23" s="228"/>
      <c r="Q23" s="229"/>
      <c r="R23" s="230"/>
      <c r="S23" s="231"/>
      <c r="T23" s="232"/>
    </row>
    <row r="24" spans="1:20">
      <c r="A24" s="1"/>
      <c r="B24" s="1"/>
      <c r="C24" s="1"/>
      <c r="D24" s="1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1"/>
      <c r="R24" s="1"/>
    </row>
    <row r="25" spans="1:20">
      <c r="A25" s="1"/>
      <c r="B25" s="1"/>
      <c r="C25" s="1"/>
      <c r="D25" s="1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1"/>
      <c r="R25" s="1"/>
    </row>
    <row r="26" spans="1:20">
      <c r="A26" s="1"/>
      <c r="B26" s="1"/>
      <c r="C26" s="1"/>
      <c r="D26" s="1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1"/>
      <c r="R26" s="1"/>
    </row>
    <row r="27" spans="1:20" ht="16.5" customHeight="1">
      <c r="A27" s="1"/>
      <c r="B27" s="1"/>
      <c r="C27" s="1"/>
      <c r="D27" s="1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1"/>
      <c r="R27" s="1"/>
    </row>
    <row r="28" spans="1:20">
      <c r="A28" s="1"/>
      <c r="B28" s="1"/>
      <c r="C28" s="1"/>
      <c r="D28" s="1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1"/>
      <c r="R28" s="1"/>
    </row>
    <row r="29" spans="1:20">
      <c r="A29" s="1"/>
      <c r="B29" s="1"/>
      <c r="C29" s="1"/>
      <c r="D29" s="1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1"/>
      <c r="R29" s="1"/>
    </row>
    <row r="30" spans="1:20" ht="16.5" customHeight="1">
      <c r="A30" s="1"/>
      <c r="B30" s="1"/>
      <c r="C30" s="1"/>
      <c r="D30" s="1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1"/>
      <c r="R30" s="1"/>
    </row>
    <row r="31" spans="1:20">
      <c r="A31" s="1"/>
      <c r="B31" s="1"/>
      <c r="C31" s="1"/>
      <c r="D31" s="1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1"/>
      <c r="R31" s="1"/>
    </row>
    <row r="32" spans="1:20">
      <c r="A32" s="1"/>
      <c r="B32" s="1"/>
      <c r="C32" s="1"/>
      <c r="D32" s="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1"/>
      <c r="R32" s="1"/>
    </row>
    <row r="33" spans="5:16" s="1" customFormat="1"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5:16" s="1" customFormat="1"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5:16" s="1" customFormat="1" ht="16.5" customHeight="1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5:16" s="1" customFormat="1"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5:16" s="1" customFormat="1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5:16" s="1" customFormat="1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5:16" s="1" customFormat="1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5:16" s="1" customFormat="1"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5:16" s="1" customFormat="1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5:16" s="1" customFormat="1"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5:16" s="1" customFormat="1"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5:16" s="1" customFormat="1"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5:16" s="1" customFormat="1" ht="16.5" customHeight="1"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5:16" s="1" customFormat="1"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5:16" s="1" customFormat="1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5:16" s="1" customFormat="1"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5:16" s="1" customFormat="1"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5:16" s="1" customFormat="1"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5:16" s="1" customFormat="1"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5:16" s="1" customFormat="1" ht="16.5" customHeight="1"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5:16" s="1" customFormat="1"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5:16" s="1" customFormat="1"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5:16" s="1" customFormat="1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5:16" s="1" customFormat="1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5:16" s="1" customFormat="1"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5:16" s="1" customFormat="1"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5:16" s="1" customFormat="1"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5:16" s="1" customFormat="1"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5:16" s="1" customFormat="1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5:16" s="1" customFormat="1"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5:16" s="1" customFormat="1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5:16" s="1" customFormat="1"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5:16" s="1" customFormat="1"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5:16" s="1" customFormat="1"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5:16" s="1" customFormat="1"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5:16" s="1" customFormat="1"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5:16" s="1" customFormat="1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5:16" s="1" customFormat="1"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5:16" s="1" customFormat="1" ht="16.5" customHeight="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5:16" s="1" customFormat="1"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5:16" s="1" customFormat="1"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5:16" s="1" customFormat="1"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5:16" s="1" customFormat="1"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5:16" s="1" customFormat="1"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5:16" s="1" customFormat="1"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5:16" s="1" customFormat="1"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5:16" s="1" customFormat="1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5:16" s="1" customFormat="1"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5:16" s="1" customFormat="1"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5:16" s="1" customFormat="1"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5:16" s="1" customFormat="1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5:16" s="1" customFormat="1"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5:16" s="1" customFormat="1"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5:16" s="1" customFormat="1"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5:16" s="1" customFormat="1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5:16" s="1" customFormat="1"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5:16" s="1" customFormat="1"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5:16" s="1" customFormat="1"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5:16" s="1" customFormat="1"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5:16" s="1" customFormat="1"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5:16" s="1" customFormat="1"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5:16" s="1" customFormat="1" ht="16.5" customHeight="1"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5:16" s="1" customFormat="1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5:16" s="1" customFormat="1" ht="16.5" customHeight="1"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5:16" s="1" customFormat="1" ht="16.5" customHeight="1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5:16" s="1" customFormat="1" ht="16.5" customHeight="1"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5:16" s="1" customFormat="1"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5:16" s="1" customFormat="1"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</sheetData>
  <autoFilter ref="A8:R23" xr:uid="{00000000-0009-0000-0000-000000000000}"/>
  <mergeCells count="27">
    <mergeCell ref="A2:R2"/>
    <mergeCell ref="A6:A8"/>
    <mergeCell ref="B6:B8"/>
    <mergeCell ref="C6:C8"/>
    <mergeCell ref="D6:D8"/>
    <mergeCell ref="H7:J7"/>
    <mergeCell ref="K7:M7"/>
    <mergeCell ref="P6:P8"/>
    <mergeCell ref="A4:S4"/>
    <mergeCell ref="B19:B20"/>
    <mergeCell ref="C19:D19"/>
    <mergeCell ref="A23:D23"/>
    <mergeCell ref="B21:B22"/>
    <mergeCell ref="C21:D21"/>
    <mergeCell ref="A9:A22"/>
    <mergeCell ref="B9:B13"/>
    <mergeCell ref="C9:D9"/>
    <mergeCell ref="B14:B18"/>
    <mergeCell ref="C14:D14"/>
    <mergeCell ref="T6:T8"/>
    <mergeCell ref="E7:G7"/>
    <mergeCell ref="E6:M6"/>
    <mergeCell ref="Q6:R7"/>
    <mergeCell ref="N6:O6"/>
    <mergeCell ref="N7:N8"/>
    <mergeCell ref="O7:O8"/>
    <mergeCell ref="S6:S8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강릉(전입)</vt:lpstr>
      <vt:lpstr>강릉(전출)</vt:lpstr>
      <vt:lpstr>원주(전입)</vt:lpstr>
      <vt:lpstr>원주(전출)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moonyoh0506@gmail.com</cp:lastModifiedBy>
  <cp:lastPrinted>2026-06-08T05:50:48Z</cp:lastPrinted>
  <dcterms:created xsi:type="dcterms:W3CDTF">2015-10-22T08:06:00Z</dcterms:created>
  <dcterms:modified xsi:type="dcterms:W3CDTF">2026-10-14T05:52:14Z</dcterms:modified>
</cp:coreProperties>
</file>